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/>
  <mc:AlternateContent xmlns:mc="http://schemas.openxmlformats.org/markup-compatibility/2006">
    <mc:Choice Requires="x15">
      <x15ac:absPath xmlns:x15ac="http://schemas.microsoft.com/office/spreadsheetml/2010/11/ac" url="/Users/ihthi2/Desktop/IHTHI Thesis/Amendments 2/Appendix/"/>
    </mc:Choice>
  </mc:AlternateContent>
  <xr:revisionPtr revIDLastSave="0" documentId="13_ncr:1_{75B12B68-B1FF-784D-9EAB-47CCFA4C02BE}" xr6:coauthVersionLast="45" xr6:coauthVersionMax="45" xr10:uidLastSave="{00000000-0000-0000-0000-000000000000}"/>
  <bookViews>
    <workbookView xWindow="0" yWindow="460" windowWidth="27200" windowHeight="16180" firstSheet="4" activeTab="6" xr2:uid="{00000000-000D-0000-FFFF-FFFF00000000}"/>
  </bookViews>
  <sheets>
    <sheet name="Appendix I_ A. DNA3 and AA Hots" sheetId="1" r:id="rId1"/>
    <sheet name="Appendix I_ B. ALL K-ZnF Screen" sheetId="2" r:id="rId2"/>
    <sheet name="Appendix I_ C. PCR product for " sheetId="3" r:id="rId3"/>
    <sheet name="Appendix I_ D. AA Hotspot ASP D" sheetId="4" r:id="rId4"/>
    <sheet name="Appendix I_ E. AA Hotspot Unive" sheetId="5" r:id="rId5"/>
    <sheet name="Appendix I_ F. DNA3 Hotspot Uni" sheetId="6" r:id="rId6"/>
    <sheet name="Appendix I_ G. AA Hotspot Linka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6" l="1"/>
  <c r="J21" i="6"/>
  <c r="G21" i="6"/>
  <c r="J16" i="6"/>
  <c r="J15" i="6"/>
  <c r="G15" i="6"/>
  <c r="J13" i="6"/>
  <c r="J12" i="6"/>
  <c r="G12" i="6"/>
  <c r="J10" i="6"/>
  <c r="J9" i="6"/>
  <c r="G9" i="6"/>
  <c r="J7" i="6"/>
  <c r="J6" i="6"/>
  <c r="G6" i="6"/>
  <c r="J59" i="5"/>
  <c r="I59" i="5"/>
  <c r="J58" i="5"/>
  <c r="I58" i="5"/>
  <c r="J56" i="5"/>
  <c r="I56" i="5"/>
  <c r="J55" i="5"/>
  <c r="I55" i="5"/>
  <c r="J54" i="5"/>
  <c r="I54" i="5"/>
  <c r="J53" i="5"/>
  <c r="I53" i="5"/>
  <c r="J52" i="5"/>
  <c r="I52" i="5"/>
  <c r="J51" i="5"/>
  <c r="I51" i="5"/>
  <c r="J50" i="5"/>
  <c r="I50" i="5"/>
  <c r="J49" i="5"/>
  <c r="I49" i="5"/>
  <c r="J48" i="5"/>
  <c r="I48" i="5"/>
  <c r="J46" i="5"/>
  <c r="I46" i="5"/>
  <c r="J45" i="5"/>
  <c r="I45" i="5"/>
  <c r="J43" i="5"/>
  <c r="I43" i="5"/>
  <c r="L42" i="5"/>
  <c r="J42" i="5"/>
  <c r="I42" i="5"/>
  <c r="J41" i="5"/>
  <c r="I41" i="5"/>
  <c r="L40" i="5"/>
  <c r="J40" i="5" s="1"/>
  <c r="I40" i="5"/>
  <c r="J36" i="5"/>
  <c r="I36" i="5"/>
  <c r="L35" i="5"/>
  <c r="J35" i="5" s="1"/>
  <c r="I35" i="5"/>
  <c r="G35" i="5"/>
  <c r="J33" i="5"/>
  <c r="I33" i="5"/>
  <c r="L32" i="5"/>
  <c r="J32" i="5"/>
  <c r="I32" i="5"/>
  <c r="G32" i="5"/>
  <c r="L30" i="5"/>
  <c r="J30" i="5" s="1"/>
  <c r="I30" i="5"/>
  <c r="L29" i="5"/>
  <c r="J29" i="5" s="1"/>
  <c r="I29" i="5"/>
  <c r="G29" i="5"/>
  <c r="L27" i="5"/>
  <c r="J27" i="5" s="1"/>
  <c r="I27" i="5"/>
  <c r="L26" i="5"/>
  <c r="J26" i="5"/>
  <c r="I26" i="5"/>
  <c r="G26" i="5"/>
  <c r="J24" i="5"/>
  <c r="I24" i="5"/>
  <c r="J23" i="5"/>
  <c r="I23" i="5"/>
  <c r="G23" i="5"/>
  <c r="L21" i="5"/>
  <c r="J21" i="5" s="1"/>
  <c r="I21" i="5"/>
  <c r="J20" i="5"/>
  <c r="I20" i="5"/>
  <c r="G20" i="5"/>
  <c r="J18" i="5"/>
  <c r="I18" i="5"/>
  <c r="J17" i="5"/>
  <c r="I17" i="5"/>
  <c r="G17" i="5"/>
  <c r="J15" i="5"/>
  <c r="I15" i="5"/>
  <c r="J14" i="5"/>
  <c r="I14" i="5"/>
  <c r="G14" i="5"/>
  <c r="J12" i="5"/>
  <c r="I12" i="5"/>
  <c r="J11" i="5"/>
  <c r="I11" i="5"/>
  <c r="G11" i="5"/>
  <c r="J9" i="5"/>
  <c r="I9" i="5"/>
  <c r="J8" i="5"/>
  <c r="I8" i="5"/>
  <c r="G8" i="5"/>
  <c r="R53" i="4"/>
  <c r="M53" i="4"/>
  <c r="L53" i="4"/>
  <c r="F53" i="4"/>
  <c r="R52" i="4"/>
  <c r="M52" i="4"/>
  <c r="L52" i="4"/>
  <c r="R50" i="4"/>
  <c r="M50" i="4"/>
  <c r="L50" i="4"/>
  <c r="F50" i="4"/>
  <c r="R49" i="4"/>
  <c r="M49" i="4"/>
  <c r="L49" i="4"/>
  <c r="M47" i="4"/>
  <c r="L47" i="4"/>
  <c r="F47" i="4"/>
  <c r="M46" i="4"/>
  <c r="L46" i="4"/>
  <c r="M44" i="4"/>
  <c r="L44" i="4"/>
  <c r="M43" i="4"/>
  <c r="L43" i="4"/>
  <c r="F43" i="4"/>
  <c r="M40" i="4"/>
  <c r="L40" i="4"/>
  <c r="M39" i="4"/>
  <c r="L39" i="4"/>
  <c r="M38" i="4"/>
  <c r="L38" i="4"/>
  <c r="M36" i="4"/>
  <c r="L36" i="4"/>
  <c r="M35" i="4"/>
  <c r="L35" i="4"/>
  <c r="M34" i="4"/>
  <c r="L34" i="4"/>
  <c r="M33" i="4"/>
  <c r="L33" i="4"/>
  <c r="M30" i="4"/>
  <c r="L30" i="4"/>
  <c r="M29" i="4"/>
  <c r="L29" i="4"/>
  <c r="M27" i="4"/>
  <c r="L27" i="4"/>
  <c r="M26" i="4"/>
  <c r="L26" i="4"/>
  <c r="M21" i="4"/>
  <c r="L21" i="4"/>
  <c r="M20" i="4"/>
  <c r="L20" i="4"/>
  <c r="M18" i="4"/>
  <c r="L18" i="4"/>
  <c r="M17" i="4"/>
  <c r="L17" i="4"/>
  <c r="M15" i="4"/>
  <c r="L15" i="4"/>
  <c r="M14" i="4"/>
  <c r="L14" i="4"/>
  <c r="M12" i="4"/>
  <c r="L12" i="4"/>
  <c r="F12" i="4"/>
  <c r="M11" i="4"/>
  <c r="L11" i="4"/>
  <c r="M9" i="4"/>
  <c r="L9" i="4"/>
  <c r="M8" i="4"/>
  <c r="L8" i="4"/>
  <c r="D28" i="3"/>
  <c r="G27" i="3"/>
  <c r="F27" i="3"/>
  <c r="D27" i="3"/>
  <c r="F28" i="3" s="1"/>
  <c r="G28" i="3" s="1"/>
  <c r="G29" i="3" s="1"/>
  <c r="B21" i="3" s="1"/>
  <c r="C21" i="3" s="1"/>
  <c r="C7" i="3" s="1"/>
  <c r="D7" i="3" s="1"/>
  <c r="C24" i="3"/>
  <c r="C23" i="3"/>
  <c r="C22" i="3"/>
  <c r="C20" i="3"/>
  <c r="C19" i="3"/>
  <c r="C5" i="3" s="1"/>
  <c r="H16" i="3"/>
  <c r="G16" i="3"/>
  <c r="F16" i="3"/>
  <c r="E16" i="3"/>
  <c r="D16" i="3" s="1"/>
  <c r="C16" i="3"/>
  <c r="H15" i="3"/>
  <c r="G15" i="3"/>
  <c r="F15" i="3"/>
  <c r="D15" i="3" s="1"/>
  <c r="E15" i="3"/>
  <c r="C15" i="3"/>
  <c r="C10" i="3"/>
  <c r="I9" i="3"/>
  <c r="C9" i="3"/>
  <c r="D9" i="3" s="1"/>
  <c r="I8" i="3"/>
  <c r="H8" i="3"/>
  <c r="C8" i="3"/>
  <c r="D8" i="3" s="1"/>
  <c r="C6" i="3"/>
  <c r="D6" i="3" s="1"/>
  <c r="I5" i="3"/>
  <c r="B50" i="2"/>
  <c r="B46" i="2"/>
  <c r="B43" i="2"/>
  <c r="B39" i="2"/>
  <c r="F8" i="2" s="1"/>
  <c r="B36" i="2"/>
  <c r="F7" i="2" s="1"/>
  <c r="E32" i="2"/>
  <c r="D32" i="2"/>
  <c r="E31" i="2"/>
  <c r="D31" i="2"/>
  <c r="E30" i="2"/>
  <c r="D30" i="2"/>
  <c r="E29" i="2"/>
  <c r="D29" i="2"/>
  <c r="G22" i="2"/>
  <c r="G24" i="2" s="1"/>
  <c r="F13" i="2"/>
  <c r="F12" i="2"/>
  <c r="F11" i="2"/>
  <c r="F10" i="2"/>
  <c r="F9" i="2"/>
  <c r="D5" i="3" l="1"/>
  <c r="C4" i="3"/>
  <c r="I7" i="2"/>
  <c r="F6" i="2"/>
  <c r="I6" i="2" s="1"/>
  <c r="I14" i="2" l="1"/>
  <c r="C11" i="3"/>
  <c r="D4" i="3"/>
  <c r="D10" i="3" s="1"/>
</calcChain>
</file>

<file path=xl/sharedStrings.xml><?xml version="1.0" encoding="utf-8"?>
<sst xmlns="http://schemas.openxmlformats.org/spreadsheetml/2006/main" count="1316" uniqueCount="614">
  <si>
    <t>Appendix I: A. DNA3 and AA Hotspot ASP and PCR conditions</t>
  </si>
  <si>
    <t>DNA3 hotspot</t>
  </si>
  <si>
    <t>#</t>
  </si>
  <si>
    <t>SNP</t>
  </si>
  <si>
    <t>Chr6 Position</t>
  </si>
  <si>
    <t>Allele</t>
  </si>
  <si>
    <t>Allele-specific Primer</t>
  </si>
  <si>
    <t>Primer Sequence 5’— 3’</t>
  </si>
  <si>
    <t>rs34349704</t>
  </si>
  <si>
    <t>GG(+)</t>
  </si>
  <si>
    <t>A6F/+</t>
  </si>
  <si>
    <r>
      <rPr>
        <b/>
        <sz val="10"/>
        <color indexed="8"/>
        <rFont val="Arial"/>
      </rPr>
      <t>AGGTGGACTCCCC</t>
    </r>
    <r>
      <rPr>
        <b/>
        <sz val="10"/>
        <color indexed="11"/>
        <rFont val="Arial"/>
      </rPr>
      <t>GG</t>
    </r>
    <r>
      <rPr>
        <b/>
        <sz val="10"/>
        <color indexed="8"/>
        <rFont val="Arial"/>
      </rPr>
      <t>CAC</t>
    </r>
  </si>
  <si>
    <t>G(-)</t>
  </si>
  <si>
    <t>A6F/-</t>
  </si>
  <si>
    <r>
      <rPr>
        <b/>
        <sz val="10"/>
        <color indexed="8"/>
        <rFont val="Arial"/>
      </rPr>
      <t>AGGTGGACTCCCC</t>
    </r>
    <r>
      <rPr>
        <b/>
        <sz val="10"/>
        <color indexed="11"/>
        <rFont val="Arial"/>
      </rPr>
      <t>G</t>
    </r>
    <r>
      <rPr>
        <b/>
        <sz val="10"/>
        <color indexed="8"/>
        <rFont val="Arial"/>
      </rPr>
      <t>CACT</t>
    </r>
  </si>
  <si>
    <t>rs12190787</t>
  </si>
  <si>
    <t>C</t>
  </si>
  <si>
    <t>A7F/C</t>
  </si>
  <si>
    <r>
      <rPr>
        <b/>
        <sz val="10"/>
        <color indexed="8"/>
        <rFont val="Arial"/>
      </rPr>
      <t>CGTCCACTGGAAACGTT</t>
    </r>
    <r>
      <rPr>
        <b/>
        <sz val="10"/>
        <color indexed="11"/>
        <rFont val="Arial"/>
      </rPr>
      <t>C</t>
    </r>
  </si>
  <si>
    <t>G</t>
  </si>
  <si>
    <t>A7F/G</t>
  </si>
  <si>
    <r>
      <rPr>
        <b/>
        <sz val="10"/>
        <color indexed="8"/>
        <rFont val="Arial"/>
      </rPr>
      <t>CGTCCACTGGAAACGTT</t>
    </r>
    <r>
      <rPr>
        <b/>
        <sz val="10"/>
        <color indexed="11"/>
        <rFont val="Arial"/>
      </rPr>
      <t>G</t>
    </r>
  </si>
  <si>
    <t>rs172275</t>
  </si>
  <si>
    <t>BC4R/C</t>
  </si>
  <si>
    <r>
      <rPr>
        <b/>
        <sz val="10"/>
        <color indexed="8"/>
        <rFont val="Arial"/>
      </rPr>
      <t>GAGGAAAGCTGGGGGTA</t>
    </r>
    <r>
      <rPr>
        <b/>
        <sz val="10"/>
        <color indexed="11"/>
        <rFont val="Arial"/>
      </rPr>
      <t>G</t>
    </r>
  </si>
  <si>
    <t>T</t>
  </si>
  <si>
    <t>BC4R/T</t>
  </si>
  <si>
    <r>
      <rPr>
        <b/>
        <sz val="10"/>
        <color indexed="8"/>
        <rFont val="Arial"/>
      </rPr>
      <t>GAGGAAAGCTGGGGGTA</t>
    </r>
    <r>
      <rPr>
        <b/>
        <sz val="10"/>
        <color indexed="11"/>
        <rFont val="Arial"/>
      </rPr>
      <t>A</t>
    </r>
  </si>
  <si>
    <t>rs206767</t>
  </si>
  <si>
    <t>B7R/T+Adap</t>
  </si>
  <si>
    <r>
      <rPr>
        <b/>
        <sz val="10"/>
        <color indexed="12"/>
        <rFont val="Arial"/>
      </rPr>
      <t>gtctacgtagtcagctctg</t>
    </r>
    <r>
      <rPr>
        <b/>
        <sz val="10"/>
        <color indexed="8"/>
        <rFont val="Arial"/>
      </rPr>
      <t>GAAATGGTCAAATTTTATGT</t>
    </r>
    <r>
      <rPr>
        <b/>
        <sz val="10"/>
        <color indexed="11"/>
        <rFont val="Arial"/>
      </rPr>
      <t>A</t>
    </r>
  </si>
  <si>
    <t>B7R/G+Adap</t>
  </si>
  <si>
    <r>
      <rPr>
        <b/>
        <sz val="10"/>
        <color indexed="12"/>
        <rFont val="Arial"/>
      </rPr>
      <t>gtctacgtagtcagctctg</t>
    </r>
    <r>
      <rPr>
        <b/>
        <sz val="10"/>
        <color indexed="8"/>
        <rFont val="Arial"/>
      </rPr>
      <t>GAAATGGTCAAATTTTATGT</t>
    </r>
    <r>
      <rPr>
        <b/>
        <sz val="10"/>
        <color indexed="11"/>
        <rFont val="Arial"/>
      </rPr>
      <t>C</t>
    </r>
  </si>
  <si>
    <t>Adap</t>
  </si>
  <si>
    <t>gtctacgtagtcagctctgg</t>
  </si>
  <si>
    <t>PCR Conditions for all donors tested</t>
  </si>
  <si>
    <r>
      <rPr>
        <b/>
        <sz val="10"/>
        <color indexed="8"/>
        <rFont val="Arial"/>
      </rPr>
      <t>1</t>
    </r>
    <r>
      <rPr>
        <b/>
        <vertAlign val="superscript"/>
        <sz val="10"/>
        <color indexed="8"/>
        <rFont val="Arial"/>
      </rPr>
      <t>0</t>
    </r>
    <r>
      <rPr>
        <b/>
        <sz val="10"/>
        <color indexed="8"/>
        <rFont val="Arial"/>
      </rPr>
      <t xml:space="preserve"> PCR</t>
    </r>
  </si>
  <si>
    <t>ASPs:</t>
  </si>
  <si>
    <t>A6F +/- with B7R G/T + Adap</t>
  </si>
  <si>
    <t>1 cycle of 96° 1 min</t>
  </si>
  <si>
    <t>5 cycles of 96° 20 sec, 60° 30 sec, 61° 6 min</t>
  </si>
  <si>
    <t>10 cycles of 96° 20 sec, 59° 30 sec, 61° 6 min</t>
  </si>
  <si>
    <t>11 cycles of 96° 20 sec, 58° 30 sec, 61° 6 min</t>
  </si>
  <si>
    <t>1 cycle of 65° 2 min</t>
  </si>
  <si>
    <r>
      <rPr>
        <b/>
        <sz val="10"/>
        <color indexed="8"/>
        <rFont val="Arial"/>
      </rPr>
      <t>2</t>
    </r>
    <r>
      <rPr>
        <b/>
        <vertAlign val="superscript"/>
        <sz val="10"/>
        <color indexed="8"/>
        <rFont val="Arial"/>
      </rPr>
      <t>0</t>
    </r>
    <r>
      <rPr>
        <b/>
        <sz val="10"/>
        <color indexed="8"/>
        <rFont val="Arial"/>
      </rPr>
      <t xml:space="preserve"> PCR</t>
    </r>
  </si>
  <si>
    <t>A7F C/G with BC4R C/T</t>
  </si>
  <si>
    <t>AA hotspot</t>
  </si>
  <si>
    <t>rs3097648</t>
  </si>
  <si>
    <t>A</t>
  </si>
  <si>
    <t>AA4.31F/A</t>
  </si>
  <si>
    <r>
      <rPr>
        <b/>
        <sz val="10"/>
        <color indexed="8"/>
        <rFont val="Arial"/>
      </rPr>
      <t>CATTGTGAGGCAAATTGCTC</t>
    </r>
    <r>
      <rPr>
        <b/>
        <sz val="10"/>
        <color indexed="13"/>
        <rFont val="Arial"/>
      </rPr>
      <t>A</t>
    </r>
  </si>
  <si>
    <t>AA4.31F/T</t>
  </si>
  <si>
    <r>
      <rPr>
        <b/>
        <sz val="10"/>
        <color indexed="8"/>
        <rFont val="Arial"/>
      </rPr>
      <t>CATTGTGAGGCAAATTGCTC</t>
    </r>
    <r>
      <rPr>
        <b/>
        <sz val="10"/>
        <color indexed="13"/>
        <rFont val="Arial"/>
      </rPr>
      <t>T</t>
    </r>
  </si>
  <si>
    <t>rs6930608</t>
  </si>
  <si>
    <t>AA4.47F/C</t>
  </si>
  <si>
    <r>
      <rPr>
        <b/>
        <sz val="10"/>
        <color indexed="12"/>
        <rFont val="Arial"/>
      </rPr>
      <t>cgc</t>
    </r>
    <r>
      <rPr>
        <b/>
        <sz val="10"/>
        <color indexed="8"/>
        <rFont val="Arial"/>
      </rPr>
      <t>TCTTTTTGAATCAAGG</t>
    </r>
    <r>
      <rPr>
        <b/>
        <sz val="10"/>
        <color indexed="11"/>
        <rFont val="Arial"/>
      </rPr>
      <t>C</t>
    </r>
  </si>
  <si>
    <t>AA4.47F/T</t>
  </si>
  <si>
    <r>
      <rPr>
        <b/>
        <sz val="10"/>
        <color indexed="12"/>
        <rFont val="Arial"/>
      </rPr>
      <t>cgcg</t>
    </r>
    <r>
      <rPr>
        <b/>
        <sz val="10"/>
        <color indexed="8"/>
        <rFont val="Arial"/>
      </rPr>
      <t>CTTTTTGAATCAAGG</t>
    </r>
    <r>
      <rPr>
        <b/>
        <sz val="10"/>
        <color indexed="11"/>
        <rFont val="Arial"/>
      </rPr>
      <t>T</t>
    </r>
  </si>
  <si>
    <t>rs6930399</t>
  </si>
  <si>
    <t>AA4.60FC</t>
  </si>
  <si>
    <r>
      <rPr>
        <b/>
        <sz val="10"/>
        <color indexed="8"/>
        <rFont val="Arial"/>
      </rPr>
      <t>CTCCCAGGCTGAAATTGTA</t>
    </r>
    <r>
      <rPr>
        <b/>
        <sz val="10"/>
        <color indexed="11"/>
        <rFont val="Arial"/>
      </rPr>
      <t>C</t>
    </r>
  </si>
  <si>
    <t>AA4.60FT</t>
  </si>
  <si>
    <r>
      <rPr>
        <b/>
        <sz val="10"/>
        <color indexed="8"/>
        <rFont val="Arial"/>
      </rPr>
      <t>CTCCCAGGCTGAAATTGTA</t>
    </r>
    <r>
      <rPr>
        <b/>
        <sz val="10"/>
        <color indexed="11"/>
        <rFont val="Arial"/>
      </rPr>
      <t>T</t>
    </r>
  </si>
  <si>
    <t>rs6936620</t>
  </si>
  <si>
    <t>AA10.77RC</t>
  </si>
  <si>
    <r>
      <rPr>
        <b/>
        <sz val="10"/>
        <color indexed="12"/>
        <rFont val="Arial"/>
      </rPr>
      <t>cgc</t>
    </r>
    <r>
      <rPr>
        <b/>
        <sz val="10"/>
        <color indexed="8"/>
        <rFont val="Arial"/>
      </rPr>
      <t>GTGTTTCTAAGATCTC</t>
    </r>
    <r>
      <rPr>
        <b/>
        <sz val="10"/>
        <color indexed="11"/>
        <rFont val="Arial"/>
      </rPr>
      <t>G</t>
    </r>
  </si>
  <si>
    <t>AA10.77RT</t>
  </si>
  <si>
    <r>
      <rPr>
        <b/>
        <sz val="10"/>
        <color indexed="12"/>
        <rFont val="Arial"/>
      </rPr>
      <t>cgc</t>
    </r>
    <r>
      <rPr>
        <b/>
        <sz val="10"/>
        <color indexed="8"/>
        <rFont val="Arial"/>
      </rPr>
      <t>GTGTTTCTAAGATCTC</t>
    </r>
    <r>
      <rPr>
        <b/>
        <sz val="10"/>
        <color indexed="11"/>
        <rFont val="Arial"/>
      </rPr>
      <t>A</t>
    </r>
  </si>
  <si>
    <t>rs9276994</t>
  </si>
  <si>
    <t>AA10.96RA</t>
  </si>
  <si>
    <r>
      <rPr>
        <b/>
        <sz val="10"/>
        <color indexed="12"/>
        <rFont val="Arial"/>
      </rPr>
      <t>ccc</t>
    </r>
    <r>
      <rPr>
        <b/>
        <sz val="10"/>
        <color indexed="8"/>
        <rFont val="Arial"/>
      </rPr>
      <t>AAAACAGAGAGTGCAA</t>
    </r>
    <r>
      <rPr>
        <b/>
        <sz val="10"/>
        <color indexed="11"/>
        <rFont val="Arial"/>
      </rPr>
      <t>T</t>
    </r>
  </si>
  <si>
    <t>AA10.96RG</t>
  </si>
  <si>
    <r>
      <rPr>
        <b/>
        <sz val="10"/>
        <color indexed="12"/>
        <rFont val="Arial"/>
      </rPr>
      <t>c</t>
    </r>
    <r>
      <rPr>
        <b/>
        <sz val="10"/>
        <color indexed="8"/>
        <rFont val="Arial"/>
      </rPr>
      <t>CAAAAACAGAGAGTGCAA</t>
    </r>
    <r>
      <rPr>
        <b/>
        <sz val="10"/>
        <color indexed="11"/>
        <rFont val="Arial"/>
      </rPr>
      <t>C</t>
    </r>
  </si>
  <si>
    <t>rs17220631</t>
  </si>
  <si>
    <t>AA10.99RA</t>
  </si>
  <si>
    <r>
      <rPr>
        <b/>
        <sz val="10"/>
        <color indexed="12"/>
        <rFont val="Arial"/>
      </rPr>
      <t>cg</t>
    </r>
    <r>
      <rPr>
        <b/>
        <sz val="10"/>
        <color indexed="8"/>
        <rFont val="Arial"/>
      </rPr>
      <t>TTTCATCTTCCCAAGTG</t>
    </r>
    <r>
      <rPr>
        <b/>
        <sz val="10"/>
        <color indexed="11"/>
        <rFont val="Arial"/>
      </rPr>
      <t>T</t>
    </r>
  </si>
  <si>
    <t>AA10.99RC</t>
  </si>
  <si>
    <r>
      <rPr>
        <b/>
        <sz val="10"/>
        <color indexed="12"/>
        <rFont val="Arial"/>
      </rPr>
      <t>cg</t>
    </r>
    <r>
      <rPr>
        <b/>
        <sz val="10"/>
        <color indexed="8"/>
        <rFont val="Arial"/>
      </rPr>
      <t>TTTCATCTTCCCAAGTG</t>
    </r>
    <r>
      <rPr>
        <b/>
        <sz val="10"/>
        <color indexed="11"/>
        <rFont val="Arial"/>
      </rPr>
      <t>G</t>
    </r>
  </si>
  <si>
    <t>PCR Conditions for donors d257 (20), d285 (21)</t>
  </si>
  <si>
    <t>PCR Conditions for donors d262 (19), d176 (22), d278 (6)</t>
  </si>
  <si>
    <r>
      <rPr>
        <sz val="10"/>
        <color indexed="8"/>
        <rFont val="Arial"/>
      </rPr>
      <t>1</t>
    </r>
    <r>
      <rPr>
        <vertAlign val="superscript"/>
        <sz val="10"/>
        <color indexed="8"/>
        <rFont val="Arial"/>
      </rPr>
      <t>0</t>
    </r>
    <r>
      <rPr>
        <sz val="10"/>
        <color indexed="8"/>
        <rFont val="Arial"/>
      </rPr>
      <t xml:space="preserve"> PCR</t>
    </r>
  </si>
  <si>
    <t>ASPs: 4.47F/C with 10.99R/A</t>
  </si>
  <si>
    <t>ASPs:4.47F/C with 10.96R/G</t>
  </si>
  <si>
    <t>5 cycles of 96° 20 sec, 55° 30 sec, 65° 7 min</t>
  </si>
  <si>
    <t>21 cycles of 96° 20 sec, 59° 30 sec, 65° 7 min</t>
  </si>
  <si>
    <t>4.60F/C with 10.96R/G</t>
  </si>
  <si>
    <t>ASPs: 4.60F/C with 10.77R/C</t>
  </si>
  <si>
    <t>27 cycles of 96° 20 sec, 60° 30 sec, 65° 7 min</t>
  </si>
  <si>
    <t>5 cycles of 96° 20 sec, 57° 30 sec, 65° 7 min</t>
  </si>
  <si>
    <t>25 cycles of 96° 20 sec, 58° 30 sec, 65° 7 min</t>
  </si>
  <si>
    <t>PCR Conditions for donors d264 (16)</t>
  </si>
  <si>
    <r>
      <rPr>
        <sz val="10"/>
        <color indexed="8"/>
        <rFont val="Helvetica Neue"/>
      </rPr>
      <t>1</t>
    </r>
    <r>
      <rPr>
        <vertAlign val="superscript"/>
        <sz val="10"/>
        <color indexed="8"/>
        <rFont val="Helvetica Neue"/>
      </rPr>
      <t>0</t>
    </r>
    <r>
      <rPr>
        <sz val="10"/>
        <color indexed="8"/>
        <rFont val="Helvetica Neue"/>
      </rPr>
      <t xml:space="preserve"> PCR</t>
    </r>
  </si>
  <si>
    <t>ASPs:4.31F/C with 10.96R/G</t>
  </si>
  <si>
    <t>5 cycles of 96° 20 sec, 60° 30 sec, 65° 6 min</t>
  </si>
  <si>
    <t>10 cycles of 96° 20 sec, 59° 30 sec, 65° 6 min</t>
  </si>
  <si>
    <t>11 cycles of 96° 20 sec, 58° 30 sec, 65° 6 min</t>
  </si>
  <si>
    <r>
      <rPr>
        <b/>
        <sz val="10"/>
        <color indexed="8"/>
        <rFont val="Helvetica Neue"/>
      </rPr>
      <t>2</t>
    </r>
    <r>
      <rPr>
        <b/>
        <vertAlign val="superscript"/>
        <sz val="10"/>
        <color indexed="8"/>
        <rFont val="Helvetica Neue"/>
      </rPr>
      <t>0</t>
    </r>
    <r>
      <rPr>
        <b/>
        <sz val="10"/>
        <color indexed="8"/>
        <rFont val="Helvetica Neue"/>
      </rPr>
      <t xml:space="preserve"> PCR</t>
    </r>
  </si>
  <si>
    <t>12 cycles of 96° 20 sec, 59° 30 sec, 65° 6 min</t>
  </si>
  <si>
    <t>10 cycles of 96° 20 sec, 58° 30 sec, 65° 6 min</t>
  </si>
  <si>
    <t>SNP positions on the ASPs are indicated in red</t>
  </si>
  <si>
    <t>Synthetic 5’ extensions to primers, added to improve primer efficiency and specificity, are indicated in lowercase blue</t>
  </si>
  <si>
    <t>Appendix I: B. ALL K-ZnF Screening duplex PCR</t>
  </si>
  <si>
    <t>Set up in PCR hood under PCR clean conditions</t>
  </si>
  <si>
    <t>PCR Master Mix</t>
  </si>
  <si>
    <t>Rxn No</t>
  </si>
  <si>
    <t>Component</t>
  </si>
  <si>
    <t>Final Concentration</t>
  </si>
  <si>
    <t>Volume, ul</t>
  </si>
  <si>
    <t>Master Mix Vol</t>
  </si>
  <si>
    <r>
      <rPr>
        <sz val="11"/>
        <color indexed="8"/>
        <rFont val="Helvetica Neue"/>
      </rPr>
      <t>dH</t>
    </r>
    <r>
      <rPr>
        <vertAlign val="subscript"/>
        <sz val="11"/>
        <color indexed="8"/>
        <rFont val="Helvetica Neue"/>
      </rPr>
      <t>2</t>
    </r>
    <r>
      <rPr>
        <sz val="11"/>
        <color indexed="8"/>
        <rFont val="Helvetica Neue"/>
      </rPr>
      <t>O</t>
    </r>
  </si>
  <si>
    <t>-</t>
  </si>
  <si>
    <t>x</t>
  </si>
  <si>
    <t>11.1 PCR buffer (27.8.13)</t>
  </si>
  <si>
    <t>1x</t>
  </si>
  <si>
    <t>5UL/ul Kapa Taq (14.11.14) or PB tag (             )</t>
  </si>
  <si>
    <t>0.03U/ul Taq</t>
  </si>
  <si>
    <t>BL10.89F</t>
  </si>
  <si>
    <t>0.3uM</t>
  </si>
  <si>
    <t>BL11.36R</t>
  </si>
  <si>
    <t>BL12.37F</t>
  </si>
  <si>
    <t>BL12.96R</t>
  </si>
  <si>
    <t>5ng/ul Genomic DNA Fp</t>
  </si>
  <si>
    <t>0.4ng/ul</t>
  </si>
  <si>
    <t>Total Rxn Volume</t>
  </si>
  <si>
    <t>PCR Program</t>
  </si>
  <si>
    <t>Temp</t>
  </si>
  <si>
    <t>Time, s</t>
  </si>
  <si>
    <t>Cycle</t>
  </si>
  <si>
    <t>Initial Denaturation</t>
  </si>
  <si>
    <t>Denaturation</t>
  </si>
  <si>
    <t>x32</t>
  </si>
  <si>
    <t>Annealing</t>
  </si>
  <si>
    <t>53.55.57</t>
  </si>
  <si>
    <t>Extension</t>
  </si>
  <si>
    <t>in min</t>
  </si>
  <si>
    <t>seconds</t>
  </si>
  <si>
    <t>kb</t>
  </si>
  <si>
    <t>Length</t>
  </si>
  <si>
    <t>Tm</t>
  </si>
  <si>
    <t>A+T</t>
  </si>
  <si>
    <t>C+G</t>
  </si>
  <si>
    <t>Tm w/o mod</t>
  </si>
  <si>
    <t>AAATAGGCATCTGCAGTCAG</t>
  </si>
  <si>
    <t>GAAGTGAGGGAAGCAGA</t>
  </si>
  <si>
    <t>CTTGAGAAGCCTAGATTCAC</t>
  </si>
  <si>
    <t>GGAACCTTCTGCTCATTC</t>
  </si>
  <si>
    <t>Add x PCR buffer in ul Rxn Mix</t>
  </si>
  <si>
    <t>Stock Conc</t>
  </si>
  <si>
    <t>Stock Vol to add</t>
  </si>
  <si>
    <t>Final Conc, N</t>
  </si>
  <si>
    <t>Rxn Volume, Xul</t>
  </si>
  <si>
    <t>Add U/ul Taq in ul Rxn Mix</t>
  </si>
  <si>
    <t>Add uM Forward Primer from uM Primer Stock</t>
  </si>
  <si>
    <t>Add uM Reverse Primer and Adaptor from uM Primer Stock</t>
  </si>
  <si>
    <t>Add uM Genomic DNA from uM Stock</t>
  </si>
  <si>
    <t>Appendix I: C. PCR product for Sanger Sequencing PRDM9 ZnF array template</t>
  </si>
  <si>
    <t>PCR Master Mix (Set up in PCR hood under PCR clean conditions)</t>
  </si>
  <si>
    <t>Rxn No.:</t>
  </si>
  <si>
    <t>Mix Component</t>
  </si>
  <si>
    <t>Volume per Rxn, μl</t>
  </si>
  <si>
    <t>Master Mix Vol, μl</t>
  </si>
  <si>
    <t>PCR ID</t>
  </si>
  <si>
    <t>Centaurea</t>
  </si>
  <si>
    <t>dH2O</t>
  </si>
  <si>
    <t>Step</t>
  </si>
  <si>
    <t>Time, min</t>
  </si>
  <si>
    <t>Cycle No</t>
  </si>
  <si>
    <t>11.1x PCR buffer (08.10.18)</t>
  </si>
  <si>
    <t>1M Tris Base (27.1.15)</t>
  </si>
  <si>
    <t>12.5mM</t>
  </si>
  <si>
    <t>5UL/ul Taq:Pfu (31.10.18)</t>
  </si>
  <si>
    <t>0.03U/μl Taq:0.003U/μl Pfu</t>
  </si>
  <si>
    <t>PN0.6F (5.3.19)</t>
  </si>
  <si>
    <t>0.3μM</t>
  </si>
  <si>
    <t>1kb~1min adj 3’</t>
  </si>
  <si>
    <t>PN2.5R (5.3.19)</t>
  </si>
  <si>
    <t>Final Extension</t>
  </si>
  <si>
    <t>Adj 3min</t>
  </si>
  <si>
    <t>Genomic DNA</t>
  </si>
  <si>
    <t>1ng/ul</t>
  </si>
  <si>
    <t>Sample Summary</t>
  </si>
  <si>
    <t>Total Rxn Vol, μl</t>
  </si>
  <si>
    <t>AFP13</t>
  </si>
  <si>
    <t>75.2ND</t>
  </si>
  <si>
    <t>Dilute 1in10</t>
  </si>
  <si>
    <t>PCR Amplicon Plan</t>
  </si>
  <si>
    <t>bps</t>
  </si>
  <si>
    <t>PN0.6F</t>
  </si>
  <si>
    <t>PN2.5R</t>
  </si>
  <si>
    <t>TGAGGTTACCTAGTCTGGCA</t>
  </si>
  <si>
    <t>GAAGTCTGCTGACCCCTTAT</t>
  </si>
  <si>
    <t>PCR Component Preparation</t>
  </si>
  <si>
    <t>Stock Conc c1</t>
  </si>
  <si>
    <t>Stock Vol to add v1, μl</t>
  </si>
  <si>
    <t>Final Conc c2</t>
  </si>
  <si>
    <t xml:space="preserve"> </t>
  </si>
  <si>
    <t>Add PCR Buffer</t>
  </si>
  <si>
    <t>Add Tris Base</t>
  </si>
  <si>
    <t>Add Taq:Pfu Mix</t>
  </si>
  <si>
    <t>Add Reverse Primer</t>
  </si>
  <si>
    <t>Add Forward Primer</t>
  </si>
  <si>
    <t>Add Genomic DNA</t>
  </si>
  <si>
    <t>Make Taq:Pfu Mix</t>
  </si>
  <si>
    <t>Stock Conc c1, U/μl</t>
  </si>
  <si>
    <t>Stock Vol , μl</t>
  </si>
  <si>
    <t>Units, U</t>
  </si>
  <si>
    <t>Ratio</t>
  </si>
  <si>
    <t>Units by Ratio</t>
  </si>
  <si>
    <t>Taq</t>
  </si>
  <si>
    <t>Pfu</t>
  </si>
  <si>
    <t>Total Volume</t>
  </si>
  <si>
    <t>μl</t>
  </si>
  <si>
    <t>Appendix I: D. AA Hotspot ASP Design</t>
  </si>
  <si>
    <t>Criteria for Primary PCR Primer Selection</t>
  </si>
  <si>
    <t xml:space="preserve">tel </t>
  </si>
  <si>
    <t>++++</t>
  </si>
  <si>
    <t>------</t>
  </si>
  <si>
    <t>cen</t>
  </si>
  <si>
    <t>Criteria</t>
  </si>
  <si>
    <t>Date</t>
  </si>
  <si>
    <t>Name</t>
  </si>
  <si>
    <t>Sequence</t>
  </si>
  <si>
    <t>Start</t>
  </si>
  <si>
    <t>End</t>
  </si>
  <si>
    <t>Avoid cross homology</t>
  </si>
  <si>
    <t>In-silico PCR</t>
  </si>
  <si>
    <t>Raw Primer</t>
  </si>
  <si>
    <t>Modified Primer</t>
  </si>
  <si>
    <t>2+4 rule</t>
  </si>
  <si>
    <t>GC Content</t>
  </si>
  <si>
    <t>Tm before Mod</t>
  </si>
  <si>
    <t>Sigma Oligo Evaluator</t>
  </si>
  <si>
    <t>GC Clamp</t>
  </si>
  <si>
    <t>Hairpin</t>
  </si>
  <si>
    <t>Self-dimer</t>
  </si>
  <si>
    <t>Cross-dimer</t>
  </si>
  <si>
    <t>Repeats</t>
  </si>
  <si>
    <t>Runs</t>
  </si>
  <si>
    <t>5’-3’ of (-)strand</t>
  </si>
  <si>
    <t>SNP Position</t>
  </si>
  <si>
    <t>(final primer)</t>
  </si>
  <si>
    <t>BLAT search</t>
  </si>
  <si>
    <t>5’-3’</t>
  </si>
  <si>
    <t>40-60%</t>
  </si>
  <si>
    <t>AT</t>
  </si>
  <si>
    <t>GC</t>
  </si>
  <si>
    <t>no more than 3 G/Cs in last 5</t>
  </si>
  <si>
    <t>more pos than delta -9kcal/mole</t>
  </si>
  <si>
    <t>&lt;4 dinucleotides</t>
  </si>
  <si>
    <t>&lt;4</t>
  </si>
  <si>
    <t>R</t>
  </si>
  <si>
    <t>c6+</t>
  </si>
  <si>
    <t>with AA4.48A</t>
  </si>
  <si>
    <t>TTTTTCATCTTCCCAAGTGT</t>
  </si>
  <si>
    <r>
      <rPr>
        <b/>
        <sz val="18"/>
        <color indexed="25"/>
        <rFont val="Courier"/>
      </rPr>
      <t>CG</t>
    </r>
    <r>
      <rPr>
        <b/>
        <sz val="18"/>
        <color indexed="8"/>
        <rFont val="Courier"/>
      </rPr>
      <t>TTTCATCTTCCCAAGTGT</t>
    </r>
  </si>
  <si>
    <t>-7.42 w/4.6F</t>
  </si>
  <si>
    <t>2 x 3</t>
  </si>
  <si>
    <t>CCACTTGGGAAGATGAAAAA</t>
  </si>
  <si>
    <t>c7 100%</t>
  </si>
  <si>
    <t>no match</t>
  </si>
  <si>
    <t>TTTTTCATCTTCCCAAGTGG</t>
  </si>
  <si>
    <r>
      <rPr>
        <b/>
        <sz val="18"/>
        <color indexed="25"/>
        <rFont val="Courier"/>
      </rPr>
      <t>CG</t>
    </r>
    <r>
      <rPr>
        <b/>
        <sz val="18"/>
        <color indexed="8"/>
        <rFont val="Courier"/>
      </rPr>
      <t>TTTCATCTTCCCAAGTGG</t>
    </r>
  </si>
  <si>
    <t>ATTGCACTCTCTGTTTTTGT</t>
  </si>
  <si>
    <t>ACAAAAACAGAGAGTGCAAT</t>
  </si>
  <si>
    <r>
      <rPr>
        <b/>
        <sz val="18"/>
        <color indexed="25"/>
        <rFont val="Courier"/>
      </rPr>
      <t>CCC</t>
    </r>
    <r>
      <rPr>
        <b/>
        <sz val="18"/>
        <color indexed="8"/>
        <rFont val="Courier"/>
      </rPr>
      <t>AAAACAGAGAGTGCAAT</t>
    </r>
  </si>
  <si>
    <t>-8.51 w/4.31Fn4.48F</t>
  </si>
  <si>
    <t>CCC,AAAA</t>
  </si>
  <si>
    <t>GTTGCACTCTCTGTTTTTGT</t>
  </si>
  <si>
    <t>ACAAAAACAGAGAGTGCAAC</t>
  </si>
  <si>
    <r>
      <rPr>
        <b/>
        <sz val="18"/>
        <color indexed="25"/>
        <rFont val="Courier"/>
      </rPr>
      <t>C</t>
    </r>
    <r>
      <rPr>
        <b/>
        <sz val="18"/>
        <color indexed="8"/>
        <rFont val="Courier"/>
      </rPr>
      <t>CAAAAACAGAGAGTGCAAC</t>
    </r>
  </si>
  <si>
    <t>AAAAA</t>
  </si>
  <si>
    <t>CGAGATCTTAGAAACACCAG</t>
  </si>
  <si>
    <t>c6+hap2</t>
  </si>
  <si>
    <t>CTGGTGTTTCTAAGATCTCG</t>
  </si>
  <si>
    <r>
      <rPr>
        <b/>
        <sz val="18"/>
        <color indexed="15"/>
        <rFont val="Courier"/>
      </rPr>
      <t>CGC</t>
    </r>
    <r>
      <rPr>
        <b/>
        <sz val="18"/>
        <color indexed="8"/>
        <rFont val="Courier"/>
      </rPr>
      <t>GTGTTTCTAAGATCTCG</t>
    </r>
  </si>
  <si>
    <t>-6.62 w/4.6F</t>
  </si>
  <si>
    <t>TTT</t>
  </si>
  <si>
    <t>TGAGATCTTAGAAACACCAG</t>
  </si>
  <si>
    <t>CTGGTGTTTCTAAGATCTCA</t>
  </si>
  <si>
    <r>
      <rPr>
        <b/>
        <sz val="18"/>
        <color indexed="15"/>
        <rFont val="Courier"/>
      </rPr>
      <t>CGC</t>
    </r>
    <r>
      <rPr>
        <b/>
        <sz val="18"/>
        <color indexed="8"/>
        <rFont val="Courier"/>
      </rPr>
      <t>GTGTTTCTAAGATCTCA</t>
    </r>
  </si>
  <si>
    <t>F</t>
  </si>
  <si>
    <t>AA4.47FC</t>
  </si>
  <si>
    <t>TAATCTTTTTGAATCAAGGC</t>
  </si>
  <si>
    <r>
      <rPr>
        <b/>
        <sz val="18"/>
        <color indexed="15"/>
        <rFont val="Courier"/>
      </rPr>
      <t>CGC</t>
    </r>
    <r>
      <rPr>
        <b/>
        <sz val="18"/>
        <color indexed="8"/>
        <rFont val="Courier"/>
      </rPr>
      <t>TCTTTTTGAATCAAGGC</t>
    </r>
  </si>
  <si>
    <t>-7.79 w/10.96R</t>
  </si>
  <si>
    <t>5Ts</t>
  </si>
  <si>
    <t>AA4.47FT</t>
  </si>
  <si>
    <t>TAATCTTTTTGAATCAAGGT</t>
  </si>
  <si>
    <t>c6-</t>
  </si>
  <si>
    <t>with AA10.99A</t>
  </si>
  <si>
    <r>
      <rPr>
        <b/>
        <sz val="18"/>
        <color indexed="15"/>
        <rFont val="Courier"/>
      </rPr>
      <t>CGCG</t>
    </r>
    <r>
      <rPr>
        <b/>
        <sz val="18"/>
        <color indexed="8"/>
        <rFont val="Courier"/>
      </rPr>
      <t>CTTTTTGAATCAAGGT</t>
    </r>
  </si>
  <si>
    <t>CTCCCAGGCTGAAATTGTAC</t>
  </si>
  <si>
    <t>-7.42 w/10.99R</t>
  </si>
  <si>
    <t>CCC,AAA</t>
  </si>
  <si>
    <t>CTCCCAGGCTGAAATTGTAT</t>
  </si>
  <si>
    <t>many</t>
  </si>
  <si>
    <t>AA4.48FA</t>
  </si>
  <si>
    <t>CTGGGCATTGCGCAGTGCAA</t>
  </si>
  <si>
    <t>GGGCATTGCGCAGTGCAA</t>
  </si>
  <si>
    <t>-8.51 w/10.96R</t>
  </si>
  <si>
    <t>GGG</t>
  </si>
  <si>
    <t>AA4.48FG</t>
  </si>
  <si>
    <t>CTGGGCATTGCGCAGTGCAG</t>
  </si>
  <si>
    <t>GGGCATTGCGCAGTGCAG</t>
  </si>
  <si>
    <t>AA3.34FA</t>
  </si>
  <si>
    <t>GCATATATTAATTAGGTCAA</t>
  </si>
  <si>
    <t>GCGCCATTAATTAGGTCAA</t>
  </si>
  <si>
    <t>AA43.34FG</t>
  </si>
  <si>
    <t>GCATATATTAATTAGGTCAG</t>
  </si>
  <si>
    <t>AA4.60F/C2</t>
  </si>
  <si>
    <t>6260bp</t>
  </si>
  <si>
    <t>w/10.77R/T</t>
  </si>
  <si>
    <t>CCAGGCTGAAATTGTAC</t>
  </si>
  <si>
    <t>no mod</t>
  </si>
  <si>
    <t>TGTAC</t>
  </si>
  <si>
    <t>-6.62 w/10.77R/C</t>
  </si>
  <si>
    <t>AAA</t>
  </si>
  <si>
    <t>AA4.60F/T2</t>
  </si>
  <si>
    <t>CCAGGCTGAAATTGTAT</t>
  </si>
  <si>
    <t>TGTAT</t>
  </si>
  <si>
    <t>AA4.60F/C3</t>
  </si>
  <si>
    <t>6259bp</t>
  </si>
  <si>
    <t>CAGGCTGAAATTGTAC</t>
  </si>
  <si>
    <t>-5.46 w/10.77R/C</t>
  </si>
  <si>
    <t>AA4.60F/T3</t>
  </si>
  <si>
    <t>CAGGCTGAAATTGTAT</t>
  </si>
  <si>
    <t>AA10.77R/C+Adaptor</t>
  </si>
  <si>
    <t>gtacgtagtcagctctgGTGTTTCTAAGATCTCG</t>
  </si>
  <si>
    <t>adap</t>
  </si>
  <si>
    <t>TCTCG</t>
  </si>
  <si>
    <t>-8.27 w/4.60F/C2</t>
  </si>
  <si>
    <t>AA10.77RT+Adaptor</t>
  </si>
  <si>
    <t>gtacgtagtcagctctgGTGTTTCTAAGATCTCA</t>
  </si>
  <si>
    <t>TCTCA</t>
  </si>
  <si>
    <t>-8.27 w/4.60F/C3</t>
  </si>
  <si>
    <t>AA Adaptor</t>
  </si>
  <si>
    <t>gtacgtagtcagctctgg</t>
  </si>
  <si>
    <t>tctgg</t>
  </si>
  <si>
    <t>-8.27 w/4.60F/C4</t>
  </si>
  <si>
    <t>TGTGAGGCAAATTGCTCA</t>
  </si>
  <si>
    <t>with 10.96</t>
  </si>
  <si>
    <t>6774bp</t>
  </si>
  <si>
    <r>
      <rPr>
        <b/>
        <sz val="18"/>
        <color indexed="8"/>
        <rFont val="Courier"/>
      </rPr>
      <t>C</t>
    </r>
    <r>
      <rPr>
        <b/>
        <sz val="18"/>
        <color indexed="8"/>
        <rFont val="Courier"/>
      </rPr>
      <t>ATTGTGAGGCAAATTGCTC</t>
    </r>
    <r>
      <rPr>
        <b/>
        <sz val="18"/>
        <color indexed="11"/>
        <rFont val="Courier"/>
      </rPr>
      <t>A</t>
    </r>
  </si>
  <si>
    <t>GCTCA</t>
  </si>
  <si>
    <t>-3.9 w/10.99RA</t>
  </si>
  <si>
    <t>TGTGAGGCAAATTGCTCT</t>
  </si>
  <si>
    <t>with10.99R/T</t>
  </si>
  <si>
    <r>
      <rPr>
        <b/>
        <sz val="18"/>
        <color indexed="8"/>
        <rFont val="Courier"/>
      </rPr>
      <t>C</t>
    </r>
    <r>
      <rPr>
        <b/>
        <sz val="18"/>
        <color indexed="8"/>
        <rFont val="Courier"/>
      </rPr>
      <t>ATTGTGAGGCAAATTGCTC</t>
    </r>
    <r>
      <rPr>
        <b/>
        <sz val="18"/>
        <color indexed="11"/>
        <rFont val="Courier"/>
      </rPr>
      <t>T</t>
    </r>
  </si>
  <si>
    <t>GCTCT</t>
  </si>
  <si>
    <t>AA4.68F/A</t>
  </si>
  <si>
    <t>6380bp</t>
  </si>
  <si>
    <r>
      <rPr>
        <b/>
        <sz val="18"/>
        <color indexed="8"/>
        <rFont val="Courier"/>
      </rPr>
      <t>GGGCATTGCGCAGTGCA</t>
    </r>
    <r>
      <rPr>
        <b/>
        <sz val="18"/>
        <color indexed="11"/>
        <rFont val="Courier"/>
      </rPr>
      <t>A</t>
    </r>
  </si>
  <si>
    <t>TGCAA</t>
  </si>
  <si>
    <t>AA4.68F/G</t>
  </si>
  <si>
    <t>with 10.77</t>
  </si>
  <si>
    <t>with AA10.96A</t>
  </si>
  <si>
    <r>
      <rPr>
        <b/>
        <sz val="18"/>
        <color indexed="8"/>
        <rFont val="Courier"/>
      </rPr>
      <t>GGGCATTGCGCAGTGCA</t>
    </r>
    <r>
      <rPr>
        <b/>
        <sz val="18"/>
        <color indexed="11"/>
        <rFont val="Courier"/>
      </rPr>
      <t>G</t>
    </r>
  </si>
  <si>
    <t>TGCAG</t>
  </si>
  <si>
    <t>AA3.34F/A</t>
  </si>
  <si>
    <r>
      <rPr>
        <b/>
        <sz val="21"/>
        <color indexed="12"/>
        <rFont val="Courier"/>
      </rPr>
      <t>GC</t>
    </r>
    <r>
      <rPr>
        <b/>
        <sz val="21"/>
        <color indexed="8"/>
        <rFont val="Courier"/>
      </rPr>
      <t>GCATATATTAATTAGGTCAA</t>
    </r>
  </si>
  <si>
    <t>AA3.34F/G</t>
  </si>
  <si>
    <r>
      <rPr>
        <b/>
        <sz val="21"/>
        <color indexed="12"/>
        <rFont val="Courier"/>
      </rPr>
      <t>GG</t>
    </r>
    <r>
      <rPr>
        <b/>
        <sz val="21"/>
        <color indexed="8"/>
        <rFont val="Courier"/>
      </rPr>
      <t>GCATATATTAATTAGGTCAG</t>
    </r>
  </si>
  <si>
    <t>AA3.53F/A</t>
  </si>
  <si>
    <t>TGTAACACCATTAATTATTA</t>
  </si>
  <si>
    <r>
      <rPr>
        <b/>
        <sz val="12"/>
        <color indexed="8"/>
        <rFont val="Courier"/>
      </rPr>
      <t>TGTAACACCATTAATTATT</t>
    </r>
    <r>
      <rPr>
        <b/>
        <sz val="12"/>
        <color indexed="11"/>
        <rFont val="Courier"/>
      </rPr>
      <t>A</t>
    </r>
  </si>
  <si>
    <r>
      <rPr>
        <b/>
        <sz val="21"/>
        <color indexed="12"/>
        <rFont val="Courier"/>
      </rPr>
      <t>GCG</t>
    </r>
    <r>
      <rPr>
        <b/>
        <sz val="21"/>
        <color indexed="8"/>
        <rFont val="Courier"/>
      </rPr>
      <t>TGTAACACCATTAATTATT</t>
    </r>
    <r>
      <rPr>
        <b/>
        <sz val="21"/>
        <color indexed="11"/>
        <rFont val="Courier"/>
      </rPr>
      <t>A</t>
    </r>
  </si>
  <si>
    <t>AA3.53F/C</t>
  </si>
  <si>
    <t>TGTAACACCATTAATTATTC</t>
  </si>
  <si>
    <t>bp with 10.96R</t>
  </si>
  <si>
    <r>
      <rPr>
        <b/>
        <sz val="12"/>
        <color indexed="8"/>
        <rFont val="Courier"/>
      </rPr>
      <t>TGTAACACCATTAATTATT</t>
    </r>
    <r>
      <rPr>
        <b/>
        <sz val="12"/>
        <color indexed="11"/>
        <rFont val="Courier"/>
      </rPr>
      <t>C</t>
    </r>
  </si>
  <si>
    <r>
      <rPr>
        <b/>
        <sz val="21"/>
        <color indexed="12"/>
        <rFont val="Courier"/>
      </rPr>
      <t>CG</t>
    </r>
    <r>
      <rPr>
        <b/>
        <sz val="21"/>
        <color indexed="8"/>
        <rFont val="Courier"/>
      </rPr>
      <t>TGTAACACCATTAATTATT</t>
    </r>
    <r>
      <rPr>
        <b/>
        <sz val="21"/>
        <color indexed="11"/>
        <rFont val="Courier"/>
      </rPr>
      <t>C</t>
    </r>
  </si>
  <si>
    <t>Appendix I: E. AA Hotspot Universal Primer Design</t>
  </si>
  <si>
    <t>(short arm)</t>
  </si>
  <si>
    <t>Cross homology</t>
  </si>
  <si>
    <t>Primer</t>
  </si>
  <si>
    <t>Tm after mod</t>
  </si>
  <si>
    <t>Hairpin 𝛥G(Tm)</t>
  </si>
  <si>
    <t>Self-dimer kcal/mol</t>
  </si>
  <si>
    <t>Cross-dimer kcal/mol</t>
  </si>
  <si>
    <t>3’ stability</t>
  </si>
  <si>
    <t>Template secondary structure</t>
  </si>
  <si>
    <t>3’-5’</t>
  </si>
  <si>
    <t>Zone 1</t>
  </si>
  <si>
    <t>AA14.70R</t>
  </si>
  <si>
    <t>CCAGTCAGAGGGAAGATGGA</t>
  </si>
  <si>
    <t>TCCATCTTCCCTCTGACTGG</t>
  </si>
  <si>
    <t>ACTGG</t>
  </si>
  <si>
    <t>CCC</t>
  </si>
  <si>
    <t>AA6.30F</t>
  </si>
  <si>
    <t>TCCTTGAGCTCTCTTAGCAG</t>
  </si>
  <si>
    <t>AGCAG</t>
  </si>
  <si>
    <t>AA14.40R</t>
  </si>
  <si>
    <t>CAGCATGAAAGACTGACAT</t>
  </si>
  <si>
    <t>ATGTCAGTCTTTCATGCTG</t>
  </si>
  <si>
    <t>TGCTG</t>
  </si>
  <si>
    <t>AA6.48F</t>
  </si>
  <si>
    <t>TTGGTATGAGAGAGTCTGC</t>
  </si>
  <si>
    <t>TCTGC</t>
  </si>
  <si>
    <t>Zone 2</t>
  </si>
  <si>
    <t>AA9.24R</t>
  </si>
  <si>
    <t>GACAAGGAAGTCAGACTG</t>
  </si>
  <si>
    <t>CAGTCTGACTTCCTTGTC</t>
  </si>
  <si>
    <t>TGTCC</t>
  </si>
  <si>
    <t>AA0.12F</t>
  </si>
  <si>
    <t>TATGGAAGAGTTACAGGAG</t>
  </si>
  <si>
    <t>GGAG</t>
  </si>
  <si>
    <t>AA8.94R</t>
  </si>
  <si>
    <t>CACCTAGTAGATGCCAAGG</t>
  </si>
  <si>
    <t>CCTTGGCATCTACTAGGTG</t>
  </si>
  <si>
    <t>AGGTG</t>
  </si>
  <si>
    <t>AA0.18F</t>
  </si>
  <si>
    <t>ACTGAGGATAACTGAAGGAC</t>
  </si>
  <si>
    <t>AGGAC</t>
  </si>
  <si>
    <t>Zone 3A</t>
  </si>
  <si>
    <t>AA9.90F</t>
  </si>
  <si>
    <t>ACCCTATTACTTAGCAGGAC</t>
  </si>
  <si>
    <t>AA10.68F</t>
  </si>
  <si>
    <t>TCCTTAGAGCTCTCTGCTG</t>
  </si>
  <si>
    <t>Zone 3B</t>
  </si>
  <si>
    <t>AA10.92R bad</t>
  </si>
  <si>
    <t>GAGACACTGCCTGTGGATAT</t>
  </si>
  <si>
    <t>ATATCCACAGGCAGTGTCTC</t>
  </si>
  <si>
    <t>GTCTC</t>
  </si>
  <si>
    <t>AA4.86F</t>
  </si>
  <si>
    <t>TGATAGTGAGTGCTGAAGCC</t>
  </si>
  <si>
    <t>AAGCC</t>
  </si>
  <si>
    <t>AA9.72R</t>
  </si>
  <si>
    <t>CTGCTGCTATGTAGAACTG</t>
  </si>
  <si>
    <t>CAGTTCTACATAGCAGCAG</t>
  </si>
  <si>
    <t>AA5.04F</t>
  </si>
  <si>
    <t>TCCACTGAGATGGTTGATCC</t>
  </si>
  <si>
    <t>GATCC</t>
  </si>
  <si>
    <t>Zone 3C</t>
  </si>
  <si>
    <t>AA5.40R</t>
  </si>
  <si>
    <t>CCACTTGTGTAGGTCCATCT</t>
  </si>
  <si>
    <t>AGATGGACCTACACAAGTGG</t>
  </si>
  <si>
    <t>AGTGG</t>
  </si>
  <si>
    <t>AA5.34R</t>
  </si>
  <si>
    <t>CCATGTGATCCAGGGAAGTT</t>
  </si>
  <si>
    <t>AACTTCCCTGGATCACATGG</t>
  </si>
  <si>
    <t>CATGG</t>
  </si>
  <si>
    <t>Zone 3</t>
  </si>
  <si>
    <t>6234bp</t>
  </si>
  <si>
    <t>-0.88(36.7)</t>
  </si>
  <si>
    <t>AA11.06R</t>
  </si>
  <si>
    <t>CACCAACATCTGACAAATCG</t>
  </si>
  <si>
    <t>w/4.86F</t>
  </si>
  <si>
    <t>CGATTTGTCAGATGTTGGTG</t>
  </si>
  <si>
    <t>AATCG</t>
  </si>
  <si>
    <t>0.34(20.4)</t>
  </si>
  <si>
    <t>6051bp</t>
  </si>
  <si>
    <t>-0.85(34.7)</t>
  </si>
  <si>
    <t>AA11.04R</t>
  </si>
  <si>
    <t>CCATTGTCATCTTCTCCCTG</t>
  </si>
  <si>
    <t>w/5.04F</t>
  </si>
  <si>
    <t>CAGGGAGAAGATGACAATGG</t>
  </si>
  <si>
    <t>AATGG</t>
  </si>
  <si>
    <t>1.2(-0.81)</t>
  </si>
  <si>
    <t>AA4.52F</t>
  </si>
  <si>
    <t>CCCTGCCCTCATAGTTGCTC</t>
  </si>
  <si>
    <t>6432bp</t>
  </si>
  <si>
    <t>CTGCCCTCATAGTTGCTC</t>
  </si>
  <si>
    <t>TGCTC</t>
  </si>
  <si>
    <t>AA10.88R</t>
  </si>
  <si>
    <t>CCACACACATTCTAGAGTCT</t>
  </si>
  <si>
    <t>with 4.52F</t>
  </si>
  <si>
    <t>CCGTGAGACTCTAGAATGTG</t>
  </si>
  <si>
    <t>GAGGG</t>
  </si>
  <si>
    <t>AA3.34F</t>
  </si>
  <si>
    <t>TAACCATTCCACAATGCATAC</t>
  </si>
  <si>
    <t>CATAC</t>
  </si>
  <si>
    <t>-0.55 (30.8)</t>
  </si>
  <si>
    <t>-10 kcal/mole</t>
  </si>
  <si>
    <t>AA8.20R</t>
  </si>
  <si>
    <t>CACCAAGAACAGAGGCAATC</t>
  </si>
  <si>
    <t>GATTGCCTCTGTTCTTGGTG</t>
  </si>
  <si>
    <t>TGGTG</t>
  </si>
  <si>
    <t>AA4.64F</t>
  </si>
  <si>
    <t>TACTGCTTCACTGGGCATTG</t>
  </si>
  <si>
    <t>CATTG</t>
  </si>
  <si>
    <t>AA7.98F</t>
  </si>
  <si>
    <t>TTTGCAGAAGACTAGCAGTG</t>
  </si>
  <si>
    <t>CAGTG</t>
  </si>
  <si>
    <t>AA5.23F</t>
  </si>
  <si>
    <t>GCTGACAAACTTGAATCCAG</t>
  </si>
  <si>
    <t>5.71F</t>
  </si>
  <si>
    <t>GACTGCCTTCTCACTGTGTC</t>
  </si>
  <si>
    <t>7.71R</t>
  </si>
  <si>
    <t>CTGGGCAGTAGTCTGCTTAA</t>
  </si>
  <si>
    <t>TTAAGCAGACTACTGCCCAG</t>
  </si>
  <si>
    <t>7.65F</t>
  </si>
  <si>
    <t>CCATTGATGCTGCTTCTGTC</t>
  </si>
  <si>
    <t>AA6.04F</t>
  </si>
  <si>
    <t>CTGGCACCATTGCCATTTAG</t>
  </si>
  <si>
    <t>9.20F</t>
  </si>
  <si>
    <t>TGAAAGCAGCAGAAAACTCC</t>
  </si>
  <si>
    <t>AA7.74R</t>
  </si>
  <si>
    <t>GGCAACAATGCTTCCTACTC</t>
  </si>
  <si>
    <t>GAGTAGGAAGCATTGTTGCC</t>
  </si>
  <si>
    <t>AA10.74R</t>
  </si>
  <si>
    <t>CACTCACTGGCCACTTCTGT</t>
  </si>
  <si>
    <t>ACAGAAGTGGCCAGTGAGTG</t>
  </si>
  <si>
    <t>Appendix I: F. DNA3 Hotspot Universal Primer Design</t>
  </si>
  <si>
    <t>GC Content/TM</t>
  </si>
  <si>
    <t>R3.5F</t>
  </si>
  <si>
    <t>GCATATACTACCCTGAAGTCACTG</t>
  </si>
  <si>
    <t>11.8R</t>
  </si>
  <si>
    <t>CACAGACTAGGTAATTTACCAAA</t>
  </si>
  <si>
    <t>TTTGGTAAATTACCTAGTCTGTG</t>
  </si>
  <si>
    <t>R4.9F</t>
  </si>
  <si>
    <t>CTCAGAAGCTTATAGGATATCTGC</t>
  </si>
  <si>
    <t>R11.1R</t>
  </si>
  <si>
    <t>GTCATCACCTCGACTGAGTG</t>
  </si>
  <si>
    <t>CACTCAGTCGAGGTGATGAC</t>
  </si>
  <si>
    <t>R6.9F</t>
  </si>
  <si>
    <t>GCTGCAGGGAATGAGGTGAG</t>
  </si>
  <si>
    <t>R15.4R</t>
  </si>
  <si>
    <t>GTACTGGAAGTCCTAGCCAGA</t>
  </si>
  <si>
    <t>TCTGGCTAGGACTTCCAGTAC</t>
  </si>
  <si>
    <t>R7.4F</t>
  </si>
  <si>
    <t>CTCCTCCTTGTGGTTTAGGAG</t>
  </si>
  <si>
    <t>R13.2R</t>
  </si>
  <si>
    <t>CATCCCAGGAACACCAAGAATAAG</t>
  </si>
  <si>
    <t>CTTATTCTTGGTGTTCCTGGGATG</t>
  </si>
  <si>
    <t>R11.8R</t>
  </si>
  <si>
    <t>R11.1F</t>
  </si>
  <si>
    <t>GAACAAGAGAGTCACATCATGCC</t>
  </si>
  <si>
    <t>R15.5R</t>
  </si>
  <si>
    <t>CAAGGGAAAGCACACCCAAA</t>
  </si>
  <si>
    <t>TTTGGGTGTGCTTTCCCTTG</t>
  </si>
  <si>
    <t>Appendix I: G. AA Hotspot Linkage Phasing</t>
  </si>
  <si>
    <t>Chr6p</t>
  </si>
  <si>
    <t>TEL</t>
  </si>
  <si>
    <t>AA</t>
  </si>
  <si>
    <t>CEN</t>
  </si>
  <si>
    <t>interval</t>
  </si>
  <si>
    <t>hotspot</t>
  </si>
  <si>
    <t>+/-kb</t>
  </si>
  <si>
    <t>Amplicons</t>
  </si>
  <si>
    <t>Z1</t>
  </si>
  <si>
    <r>
      <rPr>
        <b/>
        <sz val="12"/>
        <color indexed="8"/>
        <rFont val="Helvetica Neue"/>
      </rPr>
      <t>1</t>
    </r>
    <r>
      <rPr>
        <b/>
        <vertAlign val="superscript"/>
        <sz val="12"/>
        <color indexed="8"/>
        <rFont val="Helvetica Neue"/>
      </rPr>
      <t>0</t>
    </r>
    <r>
      <rPr>
        <b/>
        <sz val="12"/>
        <color indexed="8"/>
        <rFont val="Helvetica Neue"/>
      </rPr>
      <t xml:space="preserve"> PCR</t>
    </r>
  </si>
  <si>
    <t>14.70R</t>
  </si>
  <si>
    <t>8.4kb</t>
  </si>
  <si>
    <t>6.30F</t>
  </si>
  <si>
    <t>Z1a</t>
  </si>
  <si>
    <r>
      <rPr>
        <b/>
        <sz val="12"/>
        <color indexed="8"/>
        <rFont val="Helvetica Neue"/>
      </rPr>
      <t>2</t>
    </r>
    <r>
      <rPr>
        <b/>
        <vertAlign val="superscript"/>
        <sz val="12"/>
        <color indexed="8"/>
        <rFont val="Helvetica Neue"/>
      </rPr>
      <t>0</t>
    </r>
    <r>
      <rPr>
        <b/>
        <sz val="12"/>
        <color indexed="8"/>
        <rFont val="Helvetica Neue"/>
      </rPr>
      <t xml:space="preserve"> PCR</t>
    </r>
  </si>
  <si>
    <t>14.40R</t>
  </si>
  <si>
    <t>4.5kb</t>
  </si>
  <si>
    <t>9.90F</t>
  </si>
  <si>
    <t>Z2</t>
  </si>
  <si>
    <t>9.24R</t>
  </si>
  <si>
    <t>9.12kb</t>
  </si>
  <si>
    <t>0.12F</t>
  </si>
  <si>
    <t>Z2a</t>
  </si>
  <si>
    <t>5.40R</t>
  </si>
  <si>
    <t>5.22kb</t>
  </si>
  <si>
    <t>0.18F</t>
  </si>
  <si>
    <t>Z3</t>
  </si>
  <si>
    <t>11.06R</t>
  </si>
  <si>
    <t>6.2kb</t>
  </si>
  <si>
    <t>4.86F</t>
  </si>
  <si>
    <t>11.04R</t>
  </si>
  <si>
    <t>6kb</t>
  </si>
  <si>
    <t>Linkage Phasing SET2</t>
  </si>
  <si>
    <t>DNA</t>
  </si>
  <si>
    <t>10.99R</t>
  </si>
  <si>
    <t>10.96R</t>
  </si>
  <si>
    <t>4.60F</t>
  </si>
  <si>
    <t>4.47F</t>
  </si>
  <si>
    <t>6.47kb</t>
  </si>
  <si>
    <t>4.52F</t>
  </si>
  <si>
    <t>make dot blot</t>
  </si>
  <si>
    <t xml:space="preserve">10.99R/A </t>
  </si>
  <si>
    <t>type 4.60</t>
  </si>
  <si>
    <t>type10.96</t>
  </si>
  <si>
    <t xml:space="preserve">10.99R/C </t>
  </si>
  <si>
    <t>6.36KB</t>
  </si>
  <si>
    <t>makedot blot</t>
  </si>
  <si>
    <t xml:space="preserve">10.99R/Ab </t>
  </si>
  <si>
    <t>10.88R</t>
  </si>
  <si>
    <t xml:space="preserve">10.99R/Cb </t>
  </si>
  <si>
    <t>links 10.99 and 4.60</t>
  </si>
  <si>
    <t>from primary</t>
  </si>
  <si>
    <t>6.41kb</t>
  </si>
  <si>
    <t>6.36kb</t>
  </si>
  <si>
    <t>make dotblot</t>
  </si>
  <si>
    <t>4.47F/C</t>
  </si>
  <si>
    <t>4.47F/T</t>
  </si>
  <si>
    <t>Linkage Phasing SET1</t>
  </si>
  <si>
    <t>10.77R</t>
  </si>
  <si>
    <t>10.12.13</t>
  </si>
  <si>
    <t>dotblot</t>
  </si>
  <si>
    <t>type 10.77</t>
  </si>
  <si>
    <t>d264</t>
  </si>
  <si>
    <t>type 4.68</t>
  </si>
  <si>
    <t>10.96R/A</t>
  </si>
  <si>
    <t>10.96R/G</t>
  </si>
  <si>
    <t>Linkage Phasing SET3</t>
  </si>
  <si>
    <t>later date</t>
  </si>
  <si>
    <t>4.68F</t>
  </si>
  <si>
    <t>4.31F</t>
  </si>
  <si>
    <t>4.31F/A</t>
  </si>
  <si>
    <t>4.31F/T</t>
  </si>
  <si>
    <t>Linkage Phasing d257</t>
  </si>
  <si>
    <t>3.53F</t>
  </si>
  <si>
    <t>3.34F</t>
  </si>
  <si>
    <t>6.57kb</t>
  </si>
  <si>
    <t>type 3.53</t>
  </si>
  <si>
    <t>d257</t>
  </si>
  <si>
    <t>type 10.96</t>
  </si>
  <si>
    <t>Linkage Phasing d263</t>
  </si>
  <si>
    <t>d263</t>
  </si>
  <si>
    <t>Linkage Phasing d264</t>
  </si>
  <si>
    <t>6.44kb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</si>
</sst>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[m]&quot;m&quot;"/>
  </numFmts>
  <fonts count="40" x14ac:knownFonts="1">
    <font>
      <sz val="10"/>
      <color indexed="8"/>
      <name val="Helvetica Neue"/>
    </font>
    <font>
      <sz val="12"/>
      <color indexed="8"/>
      <name val="Helvetica Neue"/>
    </font>
    <font>
      <b/>
      <sz val="8"/>
      <color indexed="8"/>
      <name val="Arial"/>
    </font>
    <font>
      <b/>
      <sz val="10"/>
      <color indexed="8"/>
      <name val="Arial"/>
    </font>
    <font>
      <b/>
      <sz val="10"/>
      <color indexed="11"/>
      <name val="Arial"/>
    </font>
    <font>
      <b/>
      <sz val="12"/>
      <color indexed="8"/>
      <name val="Helvetica Neue"/>
    </font>
    <font>
      <b/>
      <sz val="10"/>
      <color indexed="12"/>
      <name val="Arial"/>
    </font>
    <font>
      <b/>
      <sz val="10"/>
      <color indexed="8"/>
      <name val="Helvetica Neue"/>
    </font>
    <font>
      <b/>
      <vertAlign val="superscript"/>
      <sz val="10"/>
      <color indexed="8"/>
      <name val="Arial"/>
    </font>
    <font>
      <sz val="10"/>
      <color indexed="8"/>
      <name val="Arial"/>
    </font>
    <font>
      <b/>
      <sz val="10"/>
      <color indexed="13"/>
      <name val="Arial"/>
    </font>
    <font>
      <vertAlign val="superscript"/>
      <sz val="10"/>
      <color indexed="8"/>
      <name val="Arial"/>
    </font>
    <font>
      <vertAlign val="superscript"/>
      <sz val="10"/>
      <color indexed="8"/>
      <name val="Helvetica Neue"/>
    </font>
    <font>
      <b/>
      <vertAlign val="superscript"/>
      <sz val="10"/>
      <color indexed="8"/>
      <name val="Helvetica Neue"/>
    </font>
    <font>
      <sz val="11"/>
      <color indexed="8"/>
      <name val="Helvetica Neue"/>
    </font>
    <font>
      <b/>
      <sz val="11"/>
      <color indexed="8"/>
      <name val="Helvetica Neue"/>
    </font>
    <font>
      <vertAlign val="subscript"/>
      <sz val="11"/>
      <color indexed="8"/>
      <name val="Helvetica Neue"/>
    </font>
    <font>
      <sz val="11"/>
      <color indexed="8"/>
      <name val="Courier"/>
    </font>
    <font>
      <sz val="10"/>
      <color indexed="8"/>
      <name val="Helvetica"/>
    </font>
    <font>
      <b/>
      <sz val="12"/>
      <color indexed="8"/>
      <name val="Helvetica"/>
    </font>
    <font>
      <sz val="12"/>
      <color indexed="8"/>
      <name val="Helvetica"/>
    </font>
    <font>
      <sz val="11"/>
      <color indexed="8"/>
      <name val="Helvetica"/>
    </font>
    <font>
      <b/>
      <sz val="13"/>
      <color indexed="8"/>
      <name val="Helvetica Neue"/>
    </font>
    <font>
      <b/>
      <sz val="18"/>
      <color indexed="8"/>
      <name val="Courier"/>
    </font>
    <font>
      <b/>
      <sz val="18"/>
      <color indexed="25"/>
      <name val="Courier"/>
    </font>
    <font>
      <b/>
      <sz val="18"/>
      <color indexed="15"/>
      <name val="Courier"/>
    </font>
    <font>
      <b/>
      <sz val="16"/>
      <color indexed="8"/>
      <name val="Courier"/>
    </font>
    <font>
      <b/>
      <sz val="18"/>
      <color indexed="11"/>
      <name val="Courier"/>
    </font>
    <font>
      <b/>
      <sz val="21"/>
      <color indexed="8"/>
      <name val="Courier"/>
    </font>
    <font>
      <b/>
      <sz val="21"/>
      <color indexed="12"/>
      <name val="Courier"/>
    </font>
    <font>
      <b/>
      <sz val="12"/>
      <color indexed="8"/>
      <name val="Courier"/>
    </font>
    <font>
      <b/>
      <sz val="12"/>
      <color indexed="11"/>
      <name val="Courier"/>
    </font>
    <font>
      <b/>
      <sz val="21"/>
      <color indexed="11"/>
      <name val="Courier"/>
    </font>
    <font>
      <sz val="10"/>
      <color indexed="8"/>
      <name val="Courier"/>
    </font>
    <font>
      <sz val="13"/>
      <color indexed="8"/>
      <name val="Helvetica Neue"/>
    </font>
    <font>
      <sz val="12"/>
      <color indexed="8"/>
      <name val="Courier"/>
    </font>
    <font>
      <sz val="14"/>
      <color indexed="8"/>
      <name val="Courier"/>
    </font>
    <font>
      <b/>
      <vertAlign val="superscript"/>
      <sz val="12"/>
      <color indexed="8"/>
      <name val="Helvetica Neue"/>
    </font>
    <font>
      <b/>
      <sz val="11"/>
      <color indexed="8"/>
      <name val="Calibri"/>
    </font>
    <font>
      <b/>
      <sz val="12"/>
      <color indexed="11"/>
      <name val="Helvetica Neue"/>
    </font>
  </fonts>
  <fills count="2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7"/>
        <bgColor auto="1"/>
      </patternFill>
    </fill>
    <fill>
      <patternFill patternType="solid">
        <fgColor indexed="28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29"/>
        <bgColor auto="1"/>
      </patternFill>
    </fill>
    <fill>
      <patternFill patternType="solid">
        <fgColor indexed="30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  <fill>
      <patternFill patternType="solid">
        <fgColor indexed="34"/>
        <bgColor auto="1"/>
      </patternFill>
    </fill>
    <fill>
      <patternFill patternType="solid">
        <fgColor indexed="35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36"/>
        <bgColor auto="1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/>
      <diagonal/>
    </border>
    <border>
      <left style="thin">
        <color indexed="14"/>
      </left>
      <right style="thin">
        <color indexed="1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14"/>
      </right>
      <top style="thin">
        <color indexed="23"/>
      </top>
      <bottom style="thin">
        <color indexed="23"/>
      </bottom>
      <diagonal/>
    </border>
    <border>
      <left style="thin">
        <color indexed="14"/>
      </left>
      <right style="thin">
        <color indexed="14"/>
      </right>
      <top style="thin">
        <color indexed="23"/>
      </top>
      <bottom style="thin">
        <color indexed="23"/>
      </bottom>
      <diagonal/>
    </border>
    <border>
      <left style="thin">
        <color indexed="1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4"/>
      </left>
      <right style="thin">
        <color indexed="14"/>
      </right>
      <top style="thin">
        <color indexed="23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23"/>
      </bottom>
      <diagonal/>
    </border>
    <border>
      <left style="thin">
        <color indexed="33"/>
      </left>
      <right style="thin">
        <color indexed="33"/>
      </right>
      <top style="thin">
        <color indexed="33"/>
      </top>
      <bottom style="thin">
        <color indexed="33"/>
      </bottom>
      <diagonal/>
    </border>
    <border>
      <left style="thin">
        <color indexed="33"/>
      </left>
      <right style="thin">
        <color indexed="33"/>
      </right>
      <top style="thin">
        <color indexed="33"/>
      </top>
      <bottom style="thin">
        <color indexed="23"/>
      </bottom>
      <diagonal/>
    </border>
    <border>
      <left style="thin">
        <color indexed="33"/>
      </left>
      <right style="thin">
        <color indexed="23"/>
      </right>
      <top style="thin">
        <color indexed="33"/>
      </top>
      <bottom style="thin">
        <color indexed="33"/>
      </bottom>
      <diagonal/>
    </border>
    <border>
      <left style="thin">
        <color indexed="23"/>
      </left>
      <right style="thin">
        <color indexed="33"/>
      </right>
      <top style="thin">
        <color indexed="33"/>
      </top>
      <bottom style="thin">
        <color indexed="33"/>
      </bottom>
      <diagonal/>
    </border>
    <border>
      <left style="thin">
        <color indexed="33"/>
      </left>
      <right style="thin">
        <color indexed="33"/>
      </right>
      <top style="thin">
        <color indexed="23"/>
      </top>
      <bottom style="thin">
        <color indexed="33"/>
      </bottom>
      <diagonal/>
    </border>
    <border>
      <left style="thin">
        <color indexed="33"/>
      </left>
      <right style="thin">
        <color indexed="33"/>
      </right>
      <top style="thin">
        <color indexed="33"/>
      </top>
      <bottom/>
      <diagonal/>
    </border>
    <border>
      <left style="thin">
        <color indexed="33"/>
      </left>
      <right/>
      <top/>
      <bottom/>
      <diagonal/>
    </border>
    <border>
      <left/>
      <right style="thin">
        <color indexed="33"/>
      </right>
      <top style="thin">
        <color indexed="33"/>
      </top>
      <bottom style="thin">
        <color indexed="33"/>
      </bottom>
      <diagonal/>
    </border>
    <border>
      <left style="thin">
        <color indexed="33"/>
      </left>
      <right style="thin">
        <color indexed="33"/>
      </right>
      <top/>
      <bottom style="thin">
        <color indexed="3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28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9" fontId="0" fillId="0" borderId="4" xfId="0" applyNumberFormat="1" applyFont="1" applyBorder="1" applyAlignment="1">
      <alignment horizontal="left" vertical="center"/>
    </xf>
    <xf numFmtId="0" fontId="0" fillId="0" borderId="0" xfId="0" applyNumberFormat="1" applyFont="1" applyAlignment="1">
      <alignment vertical="top"/>
    </xf>
    <xf numFmtId="49" fontId="14" fillId="0" borderId="5" xfId="0" applyNumberFormat="1" applyFont="1" applyBorder="1" applyAlignment="1">
      <alignment vertical="center"/>
    </xf>
    <xf numFmtId="0" fontId="14" fillId="0" borderId="6" xfId="0" applyFont="1" applyBorder="1" applyAlignment="1">
      <alignment vertical="top"/>
    </xf>
    <xf numFmtId="0" fontId="14" fillId="0" borderId="4" xfId="0" applyFont="1" applyBorder="1" applyAlignment="1">
      <alignment vertical="top"/>
    </xf>
    <xf numFmtId="0" fontId="14" fillId="0" borderId="4" xfId="0" applyFont="1" applyBorder="1" applyAlignment="1">
      <alignment vertical="center"/>
    </xf>
    <xf numFmtId="49" fontId="14" fillId="0" borderId="4" xfId="0" applyNumberFormat="1" applyFont="1" applyBorder="1" applyAlignment="1">
      <alignment vertical="center"/>
    </xf>
    <xf numFmtId="0" fontId="15" fillId="3" borderId="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vertical="top"/>
    </xf>
    <xf numFmtId="49" fontId="14" fillId="4" borderId="4" xfId="0" applyNumberFormat="1" applyFont="1" applyFill="1" applyBorder="1" applyAlignment="1">
      <alignment vertical="center" wrapText="1"/>
    </xf>
    <xf numFmtId="49" fontId="14" fillId="0" borderId="4" xfId="0" applyNumberFormat="1" applyFont="1" applyBorder="1" applyAlignment="1">
      <alignment horizontal="center" vertical="center"/>
    </xf>
    <xf numFmtId="2" fontId="15" fillId="3" borderId="4" xfId="0" applyNumberFormat="1" applyFont="1" applyFill="1" applyBorder="1" applyAlignment="1">
      <alignment vertical="center"/>
    </xf>
    <xf numFmtId="2" fontId="14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49" fontId="14" fillId="5" borderId="4" xfId="0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14" fillId="6" borderId="4" xfId="0" applyNumberFormat="1" applyFont="1" applyFill="1" applyBorder="1" applyAlignment="1">
      <alignment horizontal="center" vertical="top"/>
    </xf>
    <xf numFmtId="2" fontId="14" fillId="0" borderId="4" xfId="0" applyNumberFormat="1" applyFont="1" applyBorder="1" applyAlignment="1">
      <alignment vertical="center"/>
    </xf>
    <xf numFmtId="165" fontId="15" fillId="0" borderId="4" xfId="0" applyNumberFormat="1" applyFont="1" applyBorder="1" applyAlignment="1">
      <alignment vertical="center"/>
    </xf>
    <xf numFmtId="1" fontId="14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0" applyFont="1" applyBorder="1" applyAlignment="1">
      <alignment vertical="top"/>
    </xf>
    <xf numFmtId="49" fontId="15" fillId="0" borderId="4" xfId="0" applyNumberFormat="1" applyFont="1" applyBorder="1" applyAlignment="1">
      <alignment vertical="center"/>
    </xf>
    <xf numFmtId="49" fontId="14" fillId="0" borderId="4" xfId="0" applyNumberFormat="1" applyFont="1" applyBorder="1" applyAlignment="1">
      <alignment vertical="top"/>
    </xf>
    <xf numFmtId="0" fontId="14" fillId="0" borderId="10" xfId="0" applyNumberFormat="1" applyFont="1" applyBorder="1" applyAlignment="1">
      <alignment horizontal="right" vertical="center"/>
    </xf>
    <xf numFmtId="166" fontId="14" fillId="0" borderId="8" xfId="0" applyNumberFormat="1" applyFont="1" applyBorder="1" applyAlignment="1">
      <alignment horizontal="right" vertical="center"/>
    </xf>
    <xf numFmtId="0" fontId="14" fillId="0" borderId="13" xfId="0" applyNumberFormat="1" applyFont="1" applyBorder="1" applyAlignment="1">
      <alignment horizontal="right" vertical="center"/>
    </xf>
    <xf numFmtId="0" fontId="14" fillId="0" borderId="11" xfId="0" applyNumberFormat="1" applyFont="1" applyBorder="1" applyAlignment="1">
      <alignment horizontal="right" vertical="center"/>
    </xf>
    <xf numFmtId="49" fontId="15" fillId="0" borderId="13" xfId="0" applyNumberFormat="1" applyFont="1" applyBorder="1" applyAlignment="1">
      <alignment horizontal="right" vertical="center" wrapText="1"/>
    </xf>
    <xf numFmtId="0" fontId="15" fillId="0" borderId="13" xfId="0" applyNumberFormat="1" applyFont="1" applyBorder="1" applyAlignment="1">
      <alignment horizontal="right" vertical="center"/>
    </xf>
    <xf numFmtId="0" fontId="15" fillId="0" borderId="11" xfId="0" applyNumberFormat="1" applyFont="1" applyBorder="1" applyAlignment="1">
      <alignment horizontal="right" vertical="center"/>
    </xf>
    <xf numFmtId="0" fontId="14" fillId="0" borderId="4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right" vertical="center"/>
    </xf>
    <xf numFmtId="0" fontId="15" fillId="7" borderId="4" xfId="0" applyNumberFormat="1" applyFont="1" applyFill="1" applyBorder="1" applyAlignment="1">
      <alignment vertical="center"/>
    </xf>
    <xf numFmtId="165" fontId="14" fillId="0" borderId="4" xfId="0" applyNumberFormat="1" applyFont="1" applyBorder="1" applyAlignment="1">
      <alignment vertical="center"/>
    </xf>
    <xf numFmtId="49" fontId="17" fillId="0" borderId="4" xfId="0" applyNumberFormat="1" applyFont="1" applyBorder="1" applyAlignment="1">
      <alignment horizontal="left" vertical="center"/>
    </xf>
    <xf numFmtId="0" fontId="14" fillId="8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vertical="center" wrapText="1"/>
    </xf>
    <xf numFmtId="0" fontId="14" fillId="0" borderId="4" xfId="0" applyNumberFormat="1" applyFont="1" applyBorder="1" applyAlignment="1">
      <alignment vertical="center"/>
    </xf>
    <xf numFmtId="2" fontId="15" fillId="7" borderId="4" xfId="0" applyNumberFormat="1" applyFont="1" applyFill="1" applyBorder="1" applyAlignment="1">
      <alignment vertical="center"/>
    </xf>
    <xf numFmtId="164" fontId="15" fillId="7" borderId="4" xfId="0" applyNumberFormat="1" applyFont="1" applyFill="1" applyBorder="1" applyAlignment="1">
      <alignment vertical="center"/>
    </xf>
    <xf numFmtId="0" fontId="18" fillId="0" borderId="0" xfId="0" applyNumberFormat="1" applyFont="1" applyAlignment="1">
      <alignment vertical="top" wrapText="1"/>
    </xf>
    <xf numFmtId="49" fontId="19" fillId="0" borderId="16" xfId="0" applyNumberFormat="1" applyFont="1" applyBorder="1" applyAlignment="1">
      <alignment vertical="top" wrapText="1"/>
    </xf>
    <xf numFmtId="49" fontId="20" fillId="0" borderId="17" xfId="0" applyNumberFormat="1" applyFont="1" applyBorder="1" applyAlignment="1">
      <alignment horizontal="right" vertical="top" wrapText="1"/>
    </xf>
    <xf numFmtId="0" fontId="20" fillId="0" borderId="14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49" fontId="20" fillId="0" borderId="25" xfId="0" applyNumberFormat="1" applyFont="1" applyBorder="1" applyAlignment="1">
      <alignment vertical="top" wrapText="1"/>
    </xf>
    <xf numFmtId="49" fontId="20" fillId="0" borderId="4" xfId="0" applyNumberFormat="1" applyFont="1" applyBorder="1" applyAlignment="1">
      <alignment vertical="top" wrapText="1"/>
    </xf>
    <xf numFmtId="49" fontId="20" fillId="0" borderId="26" xfId="0" applyNumberFormat="1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20" fillId="0" borderId="26" xfId="0" applyFont="1" applyBorder="1" applyAlignment="1">
      <alignment vertical="top" wrapText="1"/>
    </xf>
    <xf numFmtId="2" fontId="20" fillId="3" borderId="4" xfId="0" applyNumberFormat="1" applyFont="1" applyFill="1" applyBorder="1" applyAlignment="1">
      <alignment vertical="top" wrapText="1"/>
    </xf>
    <xf numFmtId="0" fontId="19" fillId="3" borderId="26" xfId="0" applyNumberFormat="1" applyFont="1" applyFill="1" applyBorder="1" applyAlignment="1">
      <alignment vertical="top" wrapText="1"/>
    </xf>
    <xf numFmtId="49" fontId="20" fillId="0" borderId="4" xfId="0" applyNumberFormat="1" applyFont="1" applyBorder="1" applyAlignment="1">
      <alignment horizontal="right" vertical="top" wrapText="1"/>
    </xf>
    <xf numFmtId="49" fontId="20" fillId="0" borderId="10" xfId="0" applyNumberFormat="1" applyFont="1" applyBorder="1" applyAlignment="1">
      <alignment vertical="top" wrapText="1"/>
    </xf>
    <xf numFmtId="0" fontId="20" fillId="0" borderId="8" xfId="0" applyNumberFormat="1" applyFont="1" applyBorder="1" applyAlignment="1">
      <alignment vertical="top" wrapText="1"/>
    </xf>
    <xf numFmtId="165" fontId="20" fillId="0" borderId="8" xfId="0" applyNumberFormat="1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164" fontId="20" fillId="3" borderId="4" xfId="0" applyNumberFormat="1" applyFont="1" applyFill="1" applyBorder="1" applyAlignment="1">
      <alignment vertical="top" wrapText="1"/>
    </xf>
    <xf numFmtId="2" fontId="19" fillId="3" borderId="26" xfId="0" applyNumberFormat="1" applyFont="1" applyFill="1" applyBorder="1" applyAlignment="1">
      <alignment vertical="top" wrapText="1"/>
    </xf>
    <xf numFmtId="49" fontId="20" fillId="0" borderId="16" xfId="0" applyNumberFormat="1" applyFont="1" applyBorder="1" applyAlignment="1">
      <alignment vertical="top" wrapText="1"/>
    </xf>
    <xf numFmtId="0" fontId="20" fillId="0" borderId="17" xfId="0" applyNumberFormat="1" applyFont="1" applyBorder="1" applyAlignment="1">
      <alignment vertical="top" wrapText="1"/>
    </xf>
    <xf numFmtId="0" fontId="19" fillId="0" borderId="4" xfId="0" applyNumberFormat="1" applyFont="1" applyBorder="1" applyAlignment="1">
      <alignment horizontal="right" vertical="top" wrapText="1"/>
    </xf>
    <xf numFmtId="0" fontId="20" fillId="0" borderId="4" xfId="0" applyNumberFormat="1" applyFont="1" applyBorder="1" applyAlignment="1">
      <alignment vertical="top" wrapText="1"/>
    </xf>
    <xf numFmtId="0" fontId="19" fillId="0" borderId="26" xfId="0" applyNumberFormat="1" applyFont="1" applyBorder="1" applyAlignment="1">
      <alignment horizontal="center" vertical="top" wrapText="1"/>
    </xf>
    <xf numFmtId="49" fontId="20" fillId="0" borderId="9" xfId="0" applyNumberFormat="1" applyFont="1" applyBorder="1" applyAlignment="1">
      <alignment vertical="top" wrapText="1"/>
    </xf>
    <xf numFmtId="0" fontId="19" fillId="3" borderId="9" xfId="0" applyNumberFormat="1" applyFont="1" applyFill="1" applyBorder="1" applyAlignment="1">
      <alignment vertical="top" wrapText="1"/>
    </xf>
    <xf numFmtId="49" fontId="20" fillId="0" borderId="13" xfId="0" applyNumberFormat="1" applyFont="1" applyBorder="1" applyAlignment="1">
      <alignment vertical="top" wrapText="1"/>
    </xf>
    <xf numFmtId="0" fontId="20" fillId="0" borderId="11" xfId="0" applyNumberFormat="1" applyFont="1" applyBorder="1" applyAlignment="1">
      <alignment vertical="top" wrapText="1"/>
    </xf>
    <xf numFmtId="49" fontId="20" fillId="0" borderId="12" xfId="0" applyNumberFormat="1" applyFont="1" applyBorder="1" applyAlignment="1">
      <alignment vertical="top" wrapText="1"/>
    </xf>
    <xf numFmtId="2" fontId="20" fillId="0" borderId="4" xfId="0" applyNumberFormat="1" applyFont="1" applyBorder="1" applyAlignment="1">
      <alignment vertical="top" wrapText="1"/>
    </xf>
    <xf numFmtId="0" fontId="19" fillId="0" borderId="14" xfId="0" applyNumberFormat="1" applyFont="1" applyBorder="1" applyAlignment="1">
      <alignment vertical="top" wrapText="1"/>
    </xf>
    <xf numFmtId="0" fontId="20" fillId="0" borderId="17" xfId="0" applyFont="1" applyBorder="1" applyAlignment="1">
      <alignment horizontal="right" vertical="top" wrapText="1"/>
    </xf>
    <xf numFmtId="0" fontId="20" fillId="0" borderId="10" xfId="0" applyFont="1" applyBorder="1" applyAlignment="1">
      <alignment vertical="top" wrapText="1"/>
    </xf>
    <xf numFmtId="49" fontId="20" fillId="0" borderId="8" xfId="0" applyNumberFormat="1" applyFont="1" applyBorder="1" applyAlignment="1">
      <alignment vertical="top" wrapText="1"/>
    </xf>
    <xf numFmtId="2" fontId="20" fillId="0" borderId="8" xfId="0" applyNumberFormat="1" applyFont="1" applyBorder="1" applyAlignment="1">
      <alignment vertical="top" wrapText="1"/>
    </xf>
    <xf numFmtId="49" fontId="20" fillId="0" borderId="8" xfId="0" applyNumberFormat="1" applyFont="1" applyBorder="1" applyAlignment="1">
      <alignment horizontal="right" vertical="top" wrapText="1"/>
    </xf>
    <xf numFmtId="0" fontId="20" fillId="0" borderId="8" xfId="0" applyFont="1" applyBorder="1" applyAlignment="1">
      <alignment horizontal="right" vertical="top" wrapText="1"/>
    </xf>
    <xf numFmtId="49" fontId="19" fillId="0" borderId="17" xfId="0" applyNumberFormat="1" applyFont="1" applyBorder="1" applyAlignment="1">
      <alignment vertical="top" wrapText="1"/>
    </xf>
    <xf numFmtId="49" fontId="20" fillId="0" borderId="17" xfId="0" applyNumberFormat="1" applyFont="1" applyBorder="1" applyAlignment="1">
      <alignment horizontal="center" vertical="top" wrapText="1"/>
    </xf>
    <xf numFmtId="1" fontId="20" fillId="0" borderId="4" xfId="0" applyNumberFormat="1" applyFont="1" applyBorder="1" applyAlignment="1">
      <alignment horizontal="center" vertical="top" wrapText="1"/>
    </xf>
    <xf numFmtId="49" fontId="20" fillId="0" borderId="4" xfId="0" applyNumberFormat="1" applyFont="1" applyBorder="1" applyAlignment="1">
      <alignment horizontal="left" vertical="top" wrapText="1"/>
    </xf>
    <xf numFmtId="0" fontId="20" fillId="0" borderId="4" xfId="0" applyFont="1" applyBorder="1" applyAlignment="1">
      <alignment horizontal="right" vertical="top" wrapText="1"/>
    </xf>
    <xf numFmtId="49" fontId="20" fillId="0" borderId="4" xfId="0" applyNumberFormat="1" applyFont="1" applyBorder="1" applyAlignment="1">
      <alignment horizontal="center" vertical="top" wrapText="1"/>
    </xf>
    <xf numFmtId="0" fontId="20" fillId="0" borderId="4" xfId="0" applyNumberFormat="1" applyFont="1" applyBorder="1" applyAlignment="1">
      <alignment horizontal="center" vertical="top" wrapText="1"/>
    </xf>
    <xf numFmtId="49" fontId="19" fillId="0" borderId="8" xfId="0" applyNumberFormat="1" applyFont="1" applyBorder="1" applyAlignment="1">
      <alignment vertical="top" wrapText="1"/>
    </xf>
    <xf numFmtId="0" fontId="20" fillId="0" borderId="8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49" fontId="19" fillId="0" borderId="25" xfId="0" applyNumberFormat="1" applyFont="1" applyBorder="1" applyAlignment="1">
      <alignment vertical="top" wrapText="1"/>
    </xf>
    <xf numFmtId="164" fontId="19" fillId="3" borderId="4" xfId="0" applyNumberFormat="1" applyFont="1" applyFill="1" applyBorder="1" applyAlignment="1">
      <alignment vertical="top" wrapText="1"/>
    </xf>
    <xf numFmtId="1" fontId="20" fillId="0" borderId="4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2" fontId="20" fillId="0" borderId="25" xfId="0" applyNumberFormat="1" applyFont="1" applyBorder="1" applyAlignment="1">
      <alignment vertical="top" wrapText="1"/>
    </xf>
    <xf numFmtId="164" fontId="20" fillId="0" borderId="4" xfId="0" applyNumberFormat="1" applyFont="1" applyBorder="1" applyAlignment="1">
      <alignment vertical="top" wrapText="1"/>
    </xf>
    <xf numFmtId="0" fontId="19" fillId="3" borderId="4" xfId="0" applyNumberFormat="1" applyFont="1" applyFill="1" applyBorder="1" applyAlignment="1">
      <alignment vertical="top" wrapText="1"/>
    </xf>
    <xf numFmtId="2" fontId="19" fillId="9" borderId="4" xfId="0" applyNumberFormat="1" applyFont="1" applyFill="1" applyBorder="1" applyAlignment="1">
      <alignment vertical="top" wrapText="1"/>
    </xf>
    <xf numFmtId="0" fontId="20" fillId="0" borderId="4" xfId="0" applyNumberFormat="1" applyFont="1" applyBorder="1" applyAlignment="1">
      <alignment horizontal="right" vertical="top" wrapText="1"/>
    </xf>
    <xf numFmtId="0" fontId="20" fillId="0" borderId="8" xfId="0" applyNumberFormat="1" applyFont="1" applyBorder="1" applyAlignment="1">
      <alignment horizontal="right" vertical="top" wrapText="1"/>
    </xf>
    <xf numFmtId="0" fontId="22" fillId="0" borderId="0" xfId="0" applyNumberFormat="1" applyFont="1" applyAlignment="1">
      <alignment vertical="top"/>
    </xf>
    <xf numFmtId="0" fontId="5" fillId="10" borderId="27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49" fontId="5" fillId="0" borderId="27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2" fillId="0" borderId="27" xfId="0" applyFont="1" applyBorder="1" applyAlignment="1">
      <alignment vertical="top"/>
    </xf>
    <xf numFmtId="49" fontId="5" fillId="7" borderId="27" xfId="0" applyNumberFormat="1" applyFont="1" applyFill="1" applyBorder="1" applyAlignment="1">
      <alignment horizontal="center" vertical="center"/>
    </xf>
    <xf numFmtId="49" fontId="5" fillId="11" borderId="27" xfId="0" applyNumberFormat="1" applyFont="1" applyFill="1" applyBorder="1" applyAlignment="1">
      <alignment horizontal="center" vertical="center"/>
    </xf>
    <xf numFmtId="49" fontId="23" fillId="0" borderId="27" xfId="0" applyNumberFormat="1" applyFont="1" applyBorder="1" applyAlignment="1">
      <alignment horizontal="center" vertical="center"/>
    </xf>
    <xf numFmtId="0" fontId="5" fillId="12" borderId="27" xfId="0" applyNumberFormat="1" applyFont="1" applyFill="1" applyBorder="1" applyAlignment="1">
      <alignment horizontal="center" vertical="center"/>
    </xf>
    <xf numFmtId="0" fontId="5" fillId="11" borderId="27" xfId="0" applyFont="1" applyFill="1" applyBorder="1" applyAlignment="1">
      <alignment horizontal="center" vertical="center"/>
    </xf>
    <xf numFmtId="0" fontId="5" fillId="11" borderId="27" xfId="0" applyNumberFormat="1" applyFont="1" applyFill="1" applyBorder="1" applyAlignment="1">
      <alignment horizontal="center" vertical="center"/>
    </xf>
    <xf numFmtId="49" fontId="5" fillId="13" borderId="27" xfId="0" applyNumberFormat="1" applyFont="1" applyFill="1" applyBorder="1" applyAlignment="1">
      <alignment horizontal="center" vertical="center"/>
    </xf>
    <xf numFmtId="0" fontId="5" fillId="13" borderId="27" xfId="0" applyNumberFormat="1" applyFont="1" applyFill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49" fontId="5" fillId="13" borderId="27" xfId="0" applyNumberFormat="1" applyFont="1" applyFill="1" applyBorder="1" applyAlignment="1">
      <alignment horizontal="center" vertical="center" wrapText="1"/>
    </xf>
    <xf numFmtId="49" fontId="5" fillId="6" borderId="27" xfId="0" applyNumberFormat="1" applyFont="1" applyFill="1" applyBorder="1" applyAlignment="1">
      <alignment horizontal="center" vertical="center"/>
    </xf>
    <xf numFmtId="0" fontId="5" fillId="6" borderId="27" xfId="0" applyNumberFormat="1" applyFont="1" applyFill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31" xfId="0" applyFont="1" applyBorder="1" applyAlignment="1">
      <alignment vertical="top"/>
    </xf>
    <xf numFmtId="0" fontId="22" fillId="0" borderId="32" xfId="0" applyFont="1" applyBorder="1" applyAlignment="1">
      <alignment vertical="top"/>
    </xf>
    <xf numFmtId="0" fontId="26" fillId="0" borderId="27" xfId="0" applyFont="1" applyBorder="1" applyAlignment="1">
      <alignment horizontal="center" vertical="center"/>
    </xf>
    <xf numFmtId="49" fontId="5" fillId="14" borderId="27" xfId="0" applyNumberFormat="1" applyFont="1" applyFill="1" applyBorder="1" applyAlignment="1">
      <alignment horizontal="center" vertical="center"/>
    </xf>
    <xf numFmtId="0" fontId="5" fillId="14" borderId="27" xfId="0" applyNumberFormat="1" applyFont="1" applyFill="1" applyBorder="1" applyAlignment="1">
      <alignment horizontal="center" vertical="center"/>
    </xf>
    <xf numFmtId="49" fontId="23" fillId="14" borderId="27" xfId="0" applyNumberFormat="1" applyFont="1" applyFill="1" applyBorder="1" applyAlignment="1">
      <alignment horizontal="center" vertical="center" readingOrder="1"/>
    </xf>
    <xf numFmtId="0" fontId="5" fillId="2" borderId="27" xfId="0" applyNumberFormat="1" applyFont="1" applyFill="1" applyBorder="1" applyAlignment="1">
      <alignment horizontal="center" vertical="center"/>
    </xf>
    <xf numFmtId="49" fontId="5" fillId="2" borderId="27" xfId="0" applyNumberFormat="1" applyFont="1" applyFill="1" applyBorder="1" applyAlignment="1">
      <alignment horizontal="center" vertical="center"/>
    </xf>
    <xf numFmtId="0" fontId="22" fillId="14" borderId="27" xfId="0" applyNumberFormat="1" applyFont="1" applyFill="1" applyBorder="1" applyAlignment="1">
      <alignment horizontal="center" vertical="top"/>
    </xf>
    <xf numFmtId="49" fontId="23" fillId="11" borderId="27" xfId="0" applyNumberFormat="1" applyFont="1" applyFill="1" applyBorder="1" applyAlignment="1">
      <alignment horizontal="center" vertical="center" readingOrder="1"/>
    </xf>
    <xf numFmtId="0" fontId="5" fillId="12" borderId="27" xfId="0" applyFont="1" applyFill="1" applyBorder="1" applyAlignment="1">
      <alignment horizontal="center" vertical="center"/>
    </xf>
    <xf numFmtId="49" fontId="5" fillId="15" borderId="27" xfId="0" applyNumberFormat="1" applyFont="1" applyFill="1" applyBorder="1" applyAlignment="1">
      <alignment horizontal="center" vertical="center"/>
    </xf>
    <xf numFmtId="49" fontId="28" fillId="0" borderId="27" xfId="0" applyNumberFormat="1" applyFont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 vertical="center"/>
    </xf>
    <xf numFmtId="49" fontId="30" fillId="0" borderId="27" xfId="0" applyNumberFormat="1" applyFont="1" applyBorder="1" applyAlignment="1">
      <alignment horizontal="center" vertical="center"/>
    </xf>
    <xf numFmtId="49" fontId="28" fillId="0" borderId="27" xfId="0" applyNumberFormat="1" applyFont="1" applyBorder="1" applyAlignment="1">
      <alignment horizontal="right" vertical="center"/>
    </xf>
    <xf numFmtId="0" fontId="22" fillId="0" borderId="0" xfId="0" applyNumberFormat="1" applyFont="1" applyAlignment="1">
      <alignment vertical="top"/>
    </xf>
    <xf numFmtId="0" fontId="21" fillId="10" borderId="4" xfId="0" applyFont="1" applyFill="1" applyBorder="1" applyAlignment="1">
      <alignment horizontal="center" vertical="center" wrapText="1"/>
    </xf>
    <xf numFmtId="0" fontId="33" fillId="10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4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49" fontId="21" fillId="10" borderId="4" xfId="0" applyNumberFormat="1" applyFont="1" applyFill="1" applyBorder="1" applyAlignment="1">
      <alignment horizontal="center" vertical="center" wrapText="1"/>
    </xf>
    <xf numFmtId="49" fontId="21" fillId="7" borderId="4" xfId="0" applyNumberFormat="1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horizontal="center" vertical="center"/>
    </xf>
    <xf numFmtId="0" fontId="21" fillId="8" borderId="4" xfId="0" applyNumberFormat="1" applyFont="1" applyFill="1" applyBorder="1" applyAlignment="1">
      <alignment horizontal="center" vertical="center"/>
    </xf>
    <xf numFmtId="49" fontId="33" fillId="0" borderId="4" xfId="0" applyNumberFormat="1" applyFont="1" applyBorder="1" applyAlignment="1">
      <alignment horizontal="center" vertical="center"/>
    </xf>
    <xf numFmtId="0" fontId="21" fillId="5" borderId="4" xfId="0" applyNumberFormat="1" applyFont="1" applyFill="1" applyBorder="1" applyAlignment="1">
      <alignment horizontal="center" vertical="center"/>
    </xf>
    <xf numFmtId="49" fontId="21" fillId="8" borderId="4" xfId="0" applyNumberFormat="1" applyFont="1" applyFill="1" applyBorder="1" applyAlignment="1">
      <alignment horizontal="center" vertical="center"/>
    </xf>
    <xf numFmtId="49" fontId="33" fillId="7" borderId="4" xfId="0" applyNumberFormat="1" applyFont="1" applyFill="1" applyBorder="1" applyAlignment="1">
      <alignment horizontal="center" vertical="center"/>
    </xf>
    <xf numFmtId="49" fontId="21" fillId="10" borderId="4" xfId="0" applyNumberFormat="1" applyFont="1" applyFill="1" applyBorder="1" applyAlignment="1">
      <alignment horizontal="center" vertical="center"/>
    </xf>
    <xf numFmtId="49" fontId="21" fillId="12" borderId="4" xfId="0" applyNumberFormat="1" applyFont="1" applyFill="1" applyBorder="1" applyAlignment="1">
      <alignment horizontal="center" vertical="center"/>
    </xf>
    <xf numFmtId="0" fontId="21" fillId="16" borderId="4" xfId="0" applyNumberFormat="1" applyFont="1" applyFill="1" applyBorder="1" applyAlignment="1">
      <alignment horizontal="center" vertical="center"/>
    </xf>
    <xf numFmtId="49" fontId="21" fillId="17" borderId="4" xfId="0" applyNumberFormat="1" applyFont="1" applyFill="1" applyBorder="1" applyAlignment="1">
      <alignment horizontal="center" vertical="center"/>
    </xf>
    <xf numFmtId="0" fontId="21" fillId="17" borderId="4" xfId="0" applyNumberFormat="1" applyFont="1" applyFill="1" applyBorder="1" applyAlignment="1">
      <alignment horizontal="center" vertical="center"/>
    </xf>
    <xf numFmtId="49" fontId="21" fillId="18" borderId="4" xfId="0" applyNumberFormat="1" applyFont="1" applyFill="1" applyBorder="1" applyAlignment="1">
      <alignment horizontal="center" vertical="center"/>
    </xf>
    <xf numFmtId="49" fontId="21" fillId="19" borderId="4" xfId="0" applyNumberFormat="1" applyFont="1" applyFill="1" applyBorder="1" applyAlignment="1">
      <alignment horizontal="center" vertical="center"/>
    </xf>
    <xf numFmtId="49" fontId="21" fillId="5" borderId="4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0" fontId="21" fillId="14" borderId="4" xfId="0" applyFont="1" applyFill="1" applyBorder="1" applyAlignment="1">
      <alignment horizontal="center" vertical="center"/>
    </xf>
    <xf numFmtId="49" fontId="21" fillId="14" borderId="4" xfId="0" applyNumberFormat="1" applyFont="1" applyFill="1" applyBorder="1" applyAlignment="1">
      <alignment horizontal="center" vertical="center"/>
    </xf>
    <xf numFmtId="0" fontId="21" fillId="8" borderId="4" xfId="0" applyNumberFormat="1" applyFont="1" applyFill="1" applyBorder="1" applyAlignment="1">
      <alignment horizontal="center" vertical="center" readingOrder="1"/>
    </xf>
    <xf numFmtId="0" fontId="21" fillId="0" borderId="4" xfId="0" applyNumberFormat="1" applyFont="1" applyBorder="1" applyAlignment="1">
      <alignment horizontal="center" vertical="center" readingOrder="1"/>
    </xf>
    <xf numFmtId="0" fontId="21" fillId="14" borderId="4" xfId="0" applyNumberFormat="1" applyFont="1" applyFill="1" applyBorder="1" applyAlignment="1">
      <alignment horizontal="center" vertical="center"/>
    </xf>
    <xf numFmtId="0" fontId="21" fillId="2" borderId="4" xfId="0" applyNumberFormat="1" applyFont="1" applyFill="1" applyBorder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vertical="top"/>
    </xf>
    <xf numFmtId="0" fontId="1" fillId="0" borderId="33" xfId="0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0" fontId="1" fillId="0" borderId="33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49" fontId="1" fillId="0" borderId="37" xfId="0" applyNumberFormat="1" applyFont="1" applyBorder="1" applyAlignment="1">
      <alignment horizontal="center" vertical="center" wrapText="1"/>
    </xf>
    <xf numFmtId="49" fontId="5" fillId="10" borderId="33" xfId="0" applyNumberFormat="1" applyFont="1" applyFill="1" applyBorder="1" applyAlignment="1">
      <alignment horizontal="center" vertical="center" wrapText="1"/>
    </xf>
    <xf numFmtId="49" fontId="1" fillId="7" borderId="33" xfId="0" applyNumberFormat="1" applyFont="1" applyFill="1" applyBorder="1" applyAlignment="1">
      <alignment horizontal="center" vertical="center"/>
    </xf>
    <xf numFmtId="0" fontId="1" fillId="8" borderId="33" xfId="0" applyFont="1" applyFill="1" applyBorder="1" applyAlignment="1">
      <alignment horizontal="center" vertical="center"/>
    </xf>
    <xf numFmtId="0" fontId="1" fillId="8" borderId="33" xfId="0" applyNumberFormat="1" applyFont="1" applyFill="1" applyBorder="1" applyAlignment="1">
      <alignment horizontal="center" vertical="center"/>
    </xf>
    <xf numFmtId="49" fontId="36" fillId="0" borderId="33" xfId="0" applyNumberFormat="1" applyFont="1" applyBorder="1" applyAlignment="1">
      <alignment horizontal="left" vertical="center"/>
    </xf>
    <xf numFmtId="0" fontId="1" fillId="5" borderId="33" xfId="0" applyNumberFormat="1" applyFont="1" applyFill="1" applyBorder="1" applyAlignment="1">
      <alignment horizontal="center" vertical="center"/>
    </xf>
    <xf numFmtId="0" fontId="1" fillId="16" borderId="33" xfId="0" applyFont="1" applyFill="1" applyBorder="1" applyAlignment="1">
      <alignment horizontal="center" vertical="center"/>
    </xf>
    <xf numFmtId="0" fontId="36" fillId="0" borderId="33" xfId="0" applyFont="1" applyBorder="1" applyAlignment="1">
      <alignment horizontal="left" vertical="center"/>
    </xf>
    <xf numFmtId="0" fontId="1" fillId="0" borderId="38" xfId="0" applyFont="1" applyBorder="1" applyAlignment="1">
      <alignment horizontal="center" vertical="center"/>
    </xf>
    <xf numFmtId="49" fontId="5" fillId="10" borderId="39" xfId="0" applyNumberFormat="1" applyFont="1" applyFill="1" applyBorder="1" applyAlignment="1">
      <alignment horizontal="center" vertical="center"/>
    </xf>
    <xf numFmtId="49" fontId="1" fillId="12" borderId="40" xfId="0" applyNumberFormat="1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49" fontId="1" fillId="12" borderId="33" xfId="0" applyNumberFormat="1" applyFont="1" applyFill="1" applyBorder="1" applyAlignment="1">
      <alignment horizontal="center" vertical="center"/>
    </xf>
    <xf numFmtId="0" fontId="1" fillId="20" borderId="33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1" fillId="17" borderId="33" xfId="0" applyFont="1" applyFill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49" fontId="1" fillId="8" borderId="33" xfId="0" applyNumberFormat="1" applyFont="1" applyFill="1" applyBorder="1" applyAlignment="1">
      <alignment horizontal="center" vertical="center"/>
    </xf>
    <xf numFmtId="0" fontId="1" fillId="17" borderId="33" xfId="0" applyNumberFormat="1" applyFont="1" applyFill="1" applyBorder="1" applyAlignment="1">
      <alignment horizontal="center" vertical="center"/>
    </xf>
    <xf numFmtId="0" fontId="22" fillId="0" borderId="0" xfId="0" applyNumberFormat="1" applyFont="1" applyAlignment="1">
      <alignment vertical="top"/>
    </xf>
    <xf numFmtId="0" fontId="1" fillId="1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1" fillId="1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/>
    </xf>
    <xf numFmtId="0" fontId="5" fillId="20" borderId="4" xfId="0" applyNumberFormat="1" applyFont="1" applyFill="1" applyBorder="1" applyAlignment="1">
      <alignment horizontal="center" vertical="center"/>
    </xf>
    <xf numFmtId="49" fontId="5" fillId="10" borderId="4" xfId="0" applyNumberFormat="1" applyFont="1" applyFill="1" applyBorder="1" applyAlignment="1">
      <alignment horizontal="center" vertical="center" wrapText="1"/>
    </xf>
    <xf numFmtId="49" fontId="5" fillId="7" borderId="4" xfId="0" applyNumberFormat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49" fontId="5" fillId="12" borderId="4" xfId="0" applyNumberFormat="1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49" fontId="5" fillId="21" borderId="4" xfId="0" applyNumberFormat="1" applyFont="1" applyFill="1" applyBorder="1" applyAlignment="1">
      <alignment horizontal="center" vertical="center"/>
    </xf>
    <xf numFmtId="0" fontId="5" fillId="21" borderId="4" xfId="0" applyFont="1" applyFill="1" applyBorder="1" applyAlignment="1">
      <alignment horizontal="center" vertical="center"/>
    </xf>
    <xf numFmtId="0" fontId="1" fillId="14" borderId="4" xfId="0" applyFont="1" applyFill="1" applyBorder="1" applyAlignment="1">
      <alignment horizontal="center" vertical="center" wrapText="1"/>
    </xf>
    <xf numFmtId="49" fontId="5" fillId="14" borderId="4" xfId="0" applyNumberFormat="1" applyFont="1" applyFill="1" applyBorder="1" applyAlignment="1">
      <alignment horizontal="left" vertical="center"/>
    </xf>
    <xf numFmtId="0" fontId="5" fillId="14" borderId="4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22" fillId="0" borderId="4" xfId="0" applyNumberFormat="1" applyFont="1" applyBorder="1" applyAlignment="1">
      <alignment vertical="top"/>
    </xf>
    <xf numFmtId="0" fontId="22" fillId="0" borderId="4" xfId="0" applyFont="1" applyBorder="1" applyAlignment="1">
      <alignment vertical="top"/>
    </xf>
    <xf numFmtId="49" fontId="5" fillId="2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top"/>
    </xf>
    <xf numFmtId="49" fontId="5" fillId="14" borderId="4" xfId="0" applyNumberFormat="1" applyFont="1" applyFill="1" applyBorder="1" applyAlignment="1">
      <alignment horizontal="center" vertical="center"/>
    </xf>
    <xf numFmtId="49" fontId="5" fillId="15" borderId="4" xfId="0" applyNumberFormat="1" applyFont="1" applyFill="1" applyBorder="1" applyAlignment="1">
      <alignment horizontal="center" vertical="center"/>
    </xf>
    <xf numFmtId="49" fontId="38" fillId="23" borderId="4" xfId="0" applyNumberFormat="1" applyFont="1" applyFill="1" applyBorder="1" applyAlignment="1">
      <alignment horizontal="center" vertical="center"/>
    </xf>
    <xf numFmtId="0" fontId="39" fillId="14" borderId="4" xfId="0" applyFont="1" applyFill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164" fontId="14" fillId="3" borderId="4" xfId="0" applyNumberFormat="1" applyFont="1" applyFill="1" applyBorder="1" applyAlignment="1">
      <alignment vertical="top"/>
    </xf>
    <xf numFmtId="0" fontId="0" fillId="0" borderId="4" xfId="0" applyFont="1" applyBorder="1" applyAlignment="1">
      <alignment vertical="top"/>
    </xf>
    <xf numFmtId="49" fontId="14" fillId="0" borderId="5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4" fillId="0" borderId="5" xfId="0" applyNumberFormat="1" applyFont="1" applyBorder="1" applyAlignment="1">
      <alignment vertical="center"/>
    </xf>
    <xf numFmtId="2" fontId="14" fillId="3" borderId="4" xfId="0" applyNumberFormat="1" applyFont="1" applyFill="1" applyBorder="1" applyAlignment="1">
      <alignment vertical="top"/>
    </xf>
    <xf numFmtId="49" fontId="14" fillId="0" borderId="5" xfId="0" applyNumberFormat="1" applyFont="1" applyBorder="1" applyAlignment="1">
      <alignment horizontal="center" vertical="top"/>
    </xf>
    <xf numFmtId="49" fontId="14" fillId="4" borderId="4" xfId="0" applyNumberFormat="1" applyFont="1" applyFill="1" applyBorder="1" applyAlignment="1">
      <alignment horizontal="center" vertical="center"/>
    </xf>
    <xf numFmtId="49" fontId="14" fillId="4" borderId="5" xfId="0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49" fontId="15" fillId="0" borderId="5" xfId="0" applyNumberFormat="1" applyFont="1" applyBorder="1" applyAlignment="1">
      <alignment vertical="center"/>
    </xf>
    <xf numFmtId="0" fontId="14" fillId="0" borderId="4" xfId="0" applyFont="1" applyBorder="1" applyAlignment="1">
      <alignment vertical="top"/>
    </xf>
    <xf numFmtId="49" fontId="14" fillId="0" borderId="4" xfId="0" applyNumberFormat="1" applyFont="1" applyBorder="1" applyAlignment="1">
      <alignment horizontal="center" vertical="center"/>
    </xf>
    <xf numFmtId="49" fontId="14" fillId="6" borderId="4" xfId="0" applyNumberFormat="1" applyFont="1" applyFill="1" applyBorder="1" applyAlignment="1">
      <alignment horizontal="center" vertical="top"/>
    </xf>
    <xf numFmtId="0" fontId="14" fillId="6" borderId="4" xfId="0" applyFont="1" applyFill="1" applyBorder="1" applyAlignment="1">
      <alignment horizontal="center" vertical="top"/>
    </xf>
    <xf numFmtId="49" fontId="14" fillId="5" borderId="4" xfId="0" applyNumberFormat="1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vertical="top"/>
    </xf>
    <xf numFmtId="0" fontId="15" fillId="0" borderId="4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/>
    </xf>
    <xf numFmtId="49" fontId="14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vertical="top"/>
    </xf>
    <xf numFmtId="49" fontId="14" fillId="0" borderId="11" xfId="0" applyNumberFormat="1" applyFont="1" applyBorder="1" applyAlignment="1">
      <alignment vertical="center"/>
    </xf>
    <xf numFmtId="0" fontId="0" fillId="0" borderId="12" xfId="0" applyFont="1" applyBorder="1" applyAlignment="1">
      <alignment vertical="top"/>
    </xf>
    <xf numFmtId="49" fontId="15" fillId="0" borderId="4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vertical="center"/>
    </xf>
    <xf numFmtId="0" fontId="0" fillId="0" borderId="15" xfId="0" applyFont="1" applyBorder="1" applyAlignment="1">
      <alignment vertical="top"/>
    </xf>
    <xf numFmtId="0" fontId="0" fillId="0" borderId="16" xfId="0" applyFont="1" applyBorder="1" applyAlignment="1">
      <alignment vertical="top"/>
    </xf>
    <xf numFmtId="2" fontId="14" fillId="0" borderId="4" xfId="0" applyNumberFormat="1" applyFont="1" applyBorder="1" applyAlignment="1">
      <alignment vertical="center"/>
    </xf>
    <xf numFmtId="49" fontId="15" fillId="0" borderId="4" xfId="0" applyNumberFormat="1" applyFont="1" applyBorder="1" applyAlignment="1">
      <alignment vertical="center"/>
    </xf>
    <xf numFmtId="49" fontId="14" fillId="0" borderId="5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top" wrapText="1"/>
    </xf>
    <xf numFmtId="0" fontId="0" fillId="0" borderId="18" xfId="0" applyFont="1" applyBorder="1" applyAlignment="1">
      <alignment vertical="top"/>
    </xf>
    <xf numFmtId="0" fontId="0" fillId="0" borderId="19" xfId="0" applyFont="1" applyBorder="1" applyAlignment="1">
      <alignment vertical="top"/>
    </xf>
    <xf numFmtId="0" fontId="0" fillId="0" borderId="20" xfId="0" applyFont="1" applyBorder="1" applyAlignment="1">
      <alignment vertical="top"/>
    </xf>
    <xf numFmtId="0" fontId="0" fillId="0" borderId="21" xfId="0" applyFont="1" applyBorder="1" applyAlignment="1">
      <alignment vertical="top"/>
    </xf>
    <xf numFmtId="0" fontId="0" fillId="0" borderId="22" xfId="0" applyFont="1" applyBorder="1" applyAlignment="1">
      <alignment vertical="top"/>
    </xf>
    <xf numFmtId="0" fontId="0" fillId="0" borderId="23" xfId="0" applyFont="1" applyBorder="1" applyAlignment="1">
      <alignment vertical="top"/>
    </xf>
    <xf numFmtId="0" fontId="19" fillId="0" borderId="0" xfId="0" applyFont="1" applyAlignment="1">
      <alignment horizontal="left" vertical="center"/>
    </xf>
    <xf numFmtId="49" fontId="19" fillId="0" borderId="16" xfId="0" applyNumberFormat="1" applyFont="1" applyBorder="1" applyAlignment="1">
      <alignment vertical="top" wrapText="1"/>
    </xf>
    <xf numFmtId="0" fontId="18" fillId="0" borderId="17" xfId="0" applyFont="1" applyBorder="1" applyAlignment="1">
      <alignment vertical="top" wrapText="1"/>
    </xf>
    <xf numFmtId="49" fontId="5" fillId="0" borderId="27" xfId="0" applyNumberFormat="1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 wrapText="1"/>
    </xf>
    <xf numFmtId="0" fontId="22" fillId="0" borderId="29" xfId="0" applyFont="1" applyBorder="1" applyAlignment="1">
      <alignment vertical="top"/>
    </xf>
    <xf numFmtId="0" fontId="22" fillId="0" borderId="30" xfId="0" applyFont="1" applyBorder="1" applyAlignment="1">
      <alignment vertical="top"/>
    </xf>
    <xf numFmtId="49" fontId="21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vertical="top"/>
    </xf>
    <xf numFmtId="0" fontId="0" fillId="0" borderId="29" xfId="0" applyFont="1" applyBorder="1" applyAlignment="1">
      <alignment vertical="top"/>
    </xf>
    <xf numFmtId="0" fontId="0" fillId="0" borderId="30" xfId="0" applyFont="1" applyBorder="1" applyAlignment="1">
      <alignment vertical="top"/>
    </xf>
    <xf numFmtId="49" fontId="5" fillId="2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15151"/>
      <rgbColor rgb="FFFFE061"/>
      <rgbColor rgb="FFFF2C21"/>
      <rgbColor rgb="FF63B2DE"/>
      <rgbColor rgb="FFED220B"/>
      <rgbColor rgb="FFD6D6D6"/>
      <rgbColor rgb="FF52D5FC"/>
      <rgbColor rgb="FFAAAAAA"/>
      <rgbColor rgb="FF95D25F"/>
      <rgbColor rgb="FFFF6150"/>
      <rgbColor rgb="FF93E3FD"/>
      <rgbColor rgb="FF76BA40"/>
      <rgbColor rgb="FFFFC071"/>
      <rgbColor rgb="FFEAEAEA"/>
      <rgbColor rgb="FFBFBFBF"/>
      <rgbColor rgb="FFCCE8B4"/>
      <rgbColor rgb="FF00C6FC"/>
      <rgbColor rgb="FFB0DD8B"/>
      <rgbColor rgb="FFFEFAB9"/>
      <rgbColor rgb="FF9CE159"/>
      <rgbColor rgb="FFFEFB40"/>
      <rgbColor rgb="FFFFF76B"/>
      <rgbColor rgb="FFFF6A00"/>
      <rgbColor rgb="FFE292FE"/>
      <rgbColor rgb="FFFFFFFF"/>
      <rgbColor rgb="FFFF4013"/>
      <rgbColor rgb="FFFF8547"/>
      <rgbColor rgb="FFFFD300"/>
      <rgbColor rgb="FFBDC0BF"/>
      <rgbColor rgb="FFFF5F5D"/>
      <rgbColor rgb="FFFFD478"/>
      <rgbColor rgb="FFB8B8B8"/>
      <rgbColor rgb="FF51A7F9"/>
      <rgbColor rgb="FF6FBF40"/>
      <rgbColor rgb="FF00AB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2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6"/>
  <sheetViews>
    <sheetView showGridLines="0" workbookViewId="0">
      <selection sqref="A1:F1"/>
    </sheetView>
  </sheetViews>
  <sheetFormatPr baseColWidth="10" defaultColWidth="16.33203125" defaultRowHeight="20" customHeight="1" x14ac:dyDescent="0.15"/>
  <cols>
    <col min="1" max="3" width="16.33203125" style="1" customWidth="1"/>
    <col min="4" max="4" width="5.6640625" style="1" customWidth="1"/>
    <col min="5" max="5" width="17.83203125" style="1" customWidth="1"/>
    <col min="6" max="6" width="40.5" style="1" customWidth="1"/>
    <col min="7" max="7" width="16.33203125" style="1" customWidth="1"/>
    <col min="8" max="16384" width="16.33203125" style="1"/>
  </cols>
  <sheetData>
    <row r="1" spans="1:6" ht="16.75" customHeight="1" x14ac:dyDescent="0.15">
      <c r="A1" s="261" t="s">
        <v>0</v>
      </c>
      <c r="B1" s="261"/>
      <c r="C1" s="261"/>
      <c r="D1" s="261"/>
      <c r="E1" s="261"/>
      <c r="F1" s="261"/>
    </row>
    <row r="2" spans="1:6" ht="19.25" customHeight="1" x14ac:dyDescent="0.15">
      <c r="A2" s="2" t="s">
        <v>1</v>
      </c>
      <c r="B2" s="3"/>
      <c r="C2" s="4"/>
      <c r="D2" s="4"/>
      <c r="E2" s="4"/>
      <c r="F2" s="4"/>
    </row>
    <row r="3" spans="1:6" ht="13.75" customHeight="1" x14ac:dyDescent="0.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spans="1:6" ht="13.75" customHeight="1" x14ac:dyDescent="0.15">
      <c r="A4" s="6">
        <v>1</v>
      </c>
      <c r="B4" s="266" t="s">
        <v>8</v>
      </c>
      <c r="C4" s="264">
        <v>33075916</v>
      </c>
      <c r="D4" s="7" t="s">
        <v>9</v>
      </c>
      <c r="E4" s="7" t="s">
        <v>10</v>
      </c>
      <c r="F4" s="7" t="s">
        <v>11</v>
      </c>
    </row>
    <row r="5" spans="1:6" ht="13.75" customHeight="1" x14ac:dyDescent="0.15">
      <c r="A5" s="6">
        <v>2</v>
      </c>
      <c r="B5" s="265"/>
      <c r="C5" s="265"/>
      <c r="D5" s="7" t="s">
        <v>12</v>
      </c>
      <c r="E5" s="7" t="s">
        <v>13</v>
      </c>
      <c r="F5" s="7" t="s">
        <v>14</v>
      </c>
    </row>
    <row r="6" spans="1:6" ht="13.75" customHeight="1" x14ac:dyDescent="0.15">
      <c r="A6" s="6">
        <v>3</v>
      </c>
      <c r="B6" s="266" t="s">
        <v>15</v>
      </c>
      <c r="C6" s="264">
        <v>33075892</v>
      </c>
      <c r="D6" s="7" t="s">
        <v>16</v>
      </c>
      <c r="E6" s="7" t="s">
        <v>17</v>
      </c>
      <c r="F6" s="7" t="s">
        <v>18</v>
      </c>
    </row>
    <row r="7" spans="1:6" ht="13.75" customHeight="1" x14ac:dyDescent="0.15">
      <c r="A7" s="6">
        <v>4</v>
      </c>
      <c r="B7" s="265"/>
      <c r="C7" s="265"/>
      <c r="D7" s="7" t="s">
        <v>19</v>
      </c>
      <c r="E7" s="7" t="s">
        <v>20</v>
      </c>
      <c r="F7" s="7" t="s">
        <v>21</v>
      </c>
    </row>
    <row r="8" spans="1:6" ht="13.75" customHeight="1" x14ac:dyDescent="0.15">
      <c r="A8" s="6">
        <v>5</v>
      </c>
      <c r="B8" s="266" t="s">
        <v>22</v>
      </c>
      <c r="C8" s="264">
        <v>33069599</v>
      </c>
      <c r="D8" s="7" t="s">
        <v>16</v>
      </c>
      <c r="E8" s="7" t="s">
        <v>23</v>
      </c>
      <c r="F8" s="7" t="s">
        <v>24</v>
      </c>
    </row>
    <row r="9" spans="1:6" ht="13.75" customHeight="1" x14ac:dyDescent="0.15">
      <c r="A9" s="6">
        <v>6</v>
      </c>
      <c r="B9" s="265"/>
      <c r="C9" s="265"/>
      <c r="D9" s="7" t="s">
        <v>25</v>
      </c>
      <c r="E9" s="7" t="s">
        <v>26</v>
      </c>
      <c r="F9" s="7" t="s">
        <v>27</v>
      </c>
    </row>
    <row r="10" spans="1:6" ht="13.75" customHeight="1" x14ac:dyDescent="0.15">
      <c r="A10" s="6">
        <v>7</v>
      </c>
      <c r="B10" s="266" t="s">
        <v>28</v>
      </c>
      <c r="C10" s="264">
        <v>33070398</v>
      </c>
      <c r="D10" s="7" t="s">
        <v>25</v>
      </c>
      <c r="E10" s="7" t="s">
        <v>29</v>
      </c>
      <c r="F10" s="7" t="s">
        <v>30</v>
      </c>
    </row>
    <row r="11" spans="1:6" ht="13.75" customHeight="1" x14ac:dyDescent="0.15">
      <c r="A11" s="6">
        <v>8</v>
      </c>
      <c r="B11" s="265"/>
      <c r="C11" s="265"/>
      <c r="D11" s="7" t="s">
        <v>19</v>
      </c>
      <c r="E11" s="7" t="s">
        <v>31</v>
      </c>
      <c r="F11" s="7" t="s">
        <v>32</v>
      </c>
    </row>
    <row r="12" spans="1:6" ht="13.75" customHeight="1" x14ac:dyDescent="0.15">
      <c r="A12" s="6">
        <v>9</v>
      </c>
      <c r="B12" s="262"/>
      <c r="C12" s="263"/>
      <c r="D12" s="263"/>
      <c r="E12" s="7" t="s">
        <v>33</v>
      </c>
      <c r="F12" s="8" t="s">
        <v>34</v>
      </c>
    </row>
    <row r="13" spans="1:6" ht="13.25" customHeight="1" x14ac:dyDescent="0.15">
      <c r="A13" s="9"/>
      <c r="B13" s="10"/>
      <c r="C13" s="9"/>
      <c r="D13" s="9"/>
      <c r="E13" s="9"/>
      <c r="F13" s="9"/>
    </row>
    <row r="14" spans="1:6" ht="12.75" customHeight="1" x14ac:dyDescent="0.15">
      <c r="A14" s="11"/>
      <c r="B14" s="12" t="s">
        <v>35</v>
      </c>
      <c r="C14" s="11"/>
      <c r="D14" s="11"/>
      <c r="E14" s="11"/>
      <c r="F14" s="11"/>
    </row>
    <row r="15" spans="1:6" ht="12.75" customHeight="1" x14ac:dyDescent="0.15">
      <c r="A15" s="11"/>
      <c r="B15" s="12" t="s">
        <v>36</v>
      </c>
      <c r="C15" s="11"/>
      <c r="D15" s="11"/>
      <c r="E15" s="11"/>
      <c r="F15" s="11"/>
    </row>
    <row r="16" spans="1:6" ht="12.75" customHeight="1" x14ac:dyDescent="0.15">
      <c r="A16" s="11"/>
      <c r="B16" s="13" t="s">
        <v>37</v>
      </c>
      <c r="C16" s="13" t="s">
        <v>38</v>
      </c>
      <c r="D16" s="14"/>
      <c r="E16" s="14"/>
      <c r="F16" s="11"/>
    </row>
    <row r="17" spans="1:6" ht="12.75" customHeight="1" x14ac:dyDescent="0.15">
      <c r="A17" s="11"/>
      <c r="B17" s="13" t="s">
        <v>39</v>
      </c>
      <c r="C17" s="14"/>
      <c r="D17" s="14"/>
      <c r="E17" s="14"/>
      <c r="F17" s="11"/>
    </row>
    <row r="18" spans="1:6" ht="12.75" customHeight="1" x14ac:dyDescent="0.15">
      <c r="A18" s="11"/>
      <c r="B18" s="13" t="s">
        <v>40</v>
      </c>
      <c r="C18" s="14"/>
      <c r="D18" s="14"/>
      <c r="E18" s="14"/>
      <c r="F18" s="11"/>
    </row>
    <row r="19" spans="1:6" ht="12.75" customHeight="1" x14ac:dyDescent="0.15">
      <c r="A19" s="11"/>
      <c r="B19" s="13" t="s">
        <v>41</v>
      </c>
      <c r="C19" s="14"/>
      <c r="D19" s="14"/>
      <c r="E19" s="14"/>
      <c r="F19" s="11"/>
    </row>
    <row r="20" spans="1:6" ht="12.75" customHeight="1" x14ac:dyDescent="0.15">
      <c r="A20" s="11"/>
      <c r="B20" s="13" t="s">
        <v>42</v>
      </c>
      <c r="C20" s="14"/>
      <c r="D20" s="14"/>
      <c r="E20" s="14"/>
      <c r="F20" s="11"/>
    </row>
    <row r="21" spans="1:6" ht="12.75" customHeight="1" x14ac:dyDescent="0.15">
      <c r="A21" s="11"/>
      <c r="B21" s="13" t="s">
        <v>43</v>
      </c>
      <c r="C21" s="14"/>
      <c r="D21" s="14"/>
      <c r="E21" s="14"/>
      <c r="F21" s="11"/>
    </row>
    <row r="22" spans="1:6" ht="12.75" customHeight="1" x14ac:dyDescent="0.15">
      <c r="A22" s="11"/>
      <c r="B22" s="12" t="s">
        <v>44</v>
      </c>
      <c r="C22" s="11"/>
      <c r="D22" s="11"/>
      <c r="E22" s="11"/>
      <c r="F22" s="11"/>
    </row>
    <row r="23" spans="1:6" ht="12.75" customHeight="1" x14ac:dyDescent="0.15">
      <c r="A23" s="11"/>
      <c r="B23" s="13" t="s">
        <v>37</v>
      </c>
      <c r="C23" s="13" t="s">
        <v>45</v>
      </c>
      <c r="D23" s="14"/>
      <c r="E23" s="14"/>
      <c r="F23" s="11"/>
    </row>
    <row r="24" spans="1:6" ht="12.75" customHeight="1" x14ac:dyDescent="0.15">
      <c r="A24" s="11"/>
      <c r="B24" s="13" t="s">
        <v>39</v>
      </c>
      <c r="C24" s="14"/>
      <c r="D24" s="14"/>
      <c r="E24" s="14"/>
      <c r="F24" s="11"/>
    </row>
    <row r="25" spans="1:6" ht="12.75" customHeight="1" x14ac:dyDescent="0.15">
      <c r="A25" s="11"/>
      <c r="B25" s="13" t="s">
        <v>40</v>
      </c>
      <c r="C25" s="14"/>
      <c r="D25" s="14"/>
      <c r="E25" s="14"/>
      <c r="F25" s="11"/>
    </row>
    <row r="26" spans="1:6" ht="12.75" customHeight="1" x14ac:dyDescent="0.15">
      <c r="A26" s="11"/>
      <c r="B26" s="13" t="s">
        <v>41</v>
      </c>
      <c r="C26" s="14"/>
      <c r="D26" s="14"/>
      <c r="E26" s="14"/>
      <c r="F26" s="11"/>
    </row>
    <row r="27" spans="1:6" ht="12.75" customHeight="1" x14ac:dyDescent="0.15">
      <c r="A27" s="11"/>
      <c r="B27" s="13" t="s">
        <v>42</v>
      </c>
      <c r="C27" s="14"/>
      <c r="D27" s="14"/>
      <c r="E27" s="14"/>
      <c r="F27" s="11"/>
    </row>
    <row r="28" spans="1:6" ht="12.75" customHeight="1" x14ac:dyDescent="0.15">
      <c r="A28" s="11"/>
      <c r="B28" s="13" t="s">
        <v>43</v>
      </c>
      <c r="C28" s="14"/>
      <c r="D28" s="14"/>
      <c r="E28" s="14"/>
      <c r="F28" s="11"/>
    </row>
    <row r="29" spans="1:6" ht="12.75" customHeight="1" x14ac:dyDescent="0.15">
      <c r="A29" s="11"/>
      <c r="B29" s="11"/>
      <c r="C29" s="11"/>
      <c r="D29" s="11"/>
      <c r="E29" s="11"/>
      <c r="F29" s="11"/>
    </row>
    <row r="30" spans="1:6" ht="19.25" customHeight="1" x14ac:dyDescent="0.15">
      <c r="A30" s="2" t="s">
        <v>46</v>
      </c>
      <c r="B30" s="3"/>
      <c r="C30" s="4"/>
      <c r="D30" s="4"/>
      <c r="E30" s="4"/>
      <c r="F30" s="4"/>
    </row>
    <row r="31" spans="1:6" ht="13.75" customHeight="1" x14ac:dyDescent="0.15">
      <c r="A31" s="5" t="s">
        <v>2</v>
      </c>
      <c r="B31" s="5" t="s">
        <v>3</v>
      </c>
      <c r="C31" s="5" t="s">
        <v>4</v>
      </c>
      <c r="D31" s="5" t="s">
        <v>5</v>
      </c>
      <c r="E31" s="5" t="s">
        <v>6</v>
      </c>
      <c r="F31" s="5" t="s">
        <v>7</v>
      </c>
    </row>
    <row r="32" spans="1:6" ht="13.75" customHeight="1" x14ac:dyDescent="0.15">
      <c r="A32" s="6">
        <v>1</v>
      </c>
      <c r="B32" s="266" t="s">
        <v>47</v>
      </c>
      <c r="C32" s="264">
        <v>33098948</v>
      </c>
      <c r="D32" s="7" t="s">
        <v>48</v>
      </c>
      <c r="E32" s="7" t="s">
        <v>49</v>
      </c>
      <c r="F32" s="7" t="s">
        <v>50</v>
      </c>
    </row>
    <row r="33" spans="1:6" ht="13.75" customHeight="1" x14ac:dyDescent="0.15">
      <c r="A33" s="6">
        <v>2</v>
      </c>
      <c r="B33" s="267"/>
      <c r="C33" s="267"/>
      <c r="D33" s="7" t="s">
        <v>25</v>
      </c>
      <c r="E33" s="7" t="s">
        <v>51</v>
      </c>
      <c r="F33" s="7" t="s">
        <v>52</v>
      </c>
    </row>
    <row r="34" spans="1:6" ht="13.75" customHeight="1" x14ac:dyDescent="0.15">
      <c r="A34" s="6">
        <v>3</v>
      </c>
      <c r="B34" s="266" t="s">
        <v>53</v>
      </c>
      <c r="C34" s="264">
        <v>33098789</v>
      </c>
      <c r="D34" s="7" t="s">
        <v>16</v>
      </c>
      <c r="E34" s="7" t="s">
        <v>54</v>
      </c>
      <c r="F34" s="7" t="s">
        <v>55</v>
      </c>
    </row>
    <row r="35" spans="1:6" ht="13.75" customHeight="1" x14ac:dyDescent="0.15">
      <c r="A35" s="6">
        <v>4</v>
      </c>
      <c r="B35" s="265"/>
      <c r="C35" s="265"/>
      <c r="D35" s="7" t="s">
        <v>25</v>
      </c>
      <c r="E35" s="7" t="s">
        <v>56</v>
      </c>
      <c r="F35" s="7" t="s">
        <v>57</v>
      </c>
    </row>
    <row r="36" spans="1:6" ht="13.75" customHeight="1" x14ac:dyDescent="0.15">
      <c r="A36" s="6">
        <v>5</v>
      </c>
      <c r="B36" s="266" t="s">
        <v>58</v>
      </c>
      <c r="C36" s="264">
        <v>33098653</v>
      </c>
      <c r="D36" s="7" t="s">
        <v>16</v>
      </c>
      <c r="E36" s="7" t="s">
        <v>59</v>
      </c>
      <c r="F36" s="7" t="s">
        <v>60</v>
      </c>
    </row>
    <row r="37" spans="1:6" ht="13.75" customHeight="1" x14ac:dyDescent="0.15">
      <c r="A37" s="6">
        <v>6</v>
      </c>
      <c r="B37" s="265"/>
      <c r="C37" s="265"/>
      <c r="D37" s="7" t="s">
        <v>25</v>
      </c>
      <c r="E37" s="7" t="s">
        <v>61</v>
      </c>
      <c r="F37" s="7" t="s">
        <v>62</v>
      </c>
    </row>
    <row r="38" spans="1:6" ht="13.75" customHeight="1" x14ac:dyDescent="0.15">
      <c r="A38" s="6">
        <v>7</v>
      </c>
      <c r="B38" s="266" t="s">
        <v>63</v>
      </c>
      <c r="C38" s="264">
        <v>33092429</v>
      </c>
      <c r="D38" s="7" t="s">
        <v>16</v>
      </c>
      <c r="E38" s="7" t="s">
        <v>64</v>
      </c>
      <c r="F38" s="7" t="s">
        <v>65</v>
      </c>
    </row>
    <row r="39" spans="1:6" ht="13.75" customHeight="1" x14ac:dyDescent="0.15">
      <c r="A39" s="6">
        <v>8</v>
      </c>
      <c r="B39" s="265"/>
      <c r="C39" s="265"/>
      <c r="D39" s="7" t="s">
        <v>25</v>
      </c>
      <c r="E39" s="7" t="s">
        <v>66</v>
      </c>
      <c r="F39" s="7" t="s">
        <v>67</v>
      </c>
    </row>
    <row r="40" spans="1:6" ht="13.75" customHeight="1" x14ac:dyDescent="0.15">
      <c r="A40" s="6">
        <v>9</v>
      </c>
      <c r="B40" s="266" t="s">
        <v>68</v>
      </c>
      <c r="C40" s="264">
        <v>33092233</v>
      </c>
      <c r="D40" s="7" t="s">
        <v>48</v>
      </c>
      <c r="E40" s="7" t="s">
        <v>69</v>
      </c>
      <c r="F40" s="7" t="s">
        <v>70</v>
      </c>
    </row>
    <row r="41" spans="1:6" ht="13.75" customHeight="1" x14ac:dyDescent="0.15">
      <c r="A41" s="6">
        <v>10</v>
      </c>
      <c r="B41" s="265"/>
      <c r="C41" s="265"/>
      <c r="D41" s="7" t="s">
        <v>19</v>
      </c>
      <c r="E41" s="7" t="s">
        <v>71</v>
      </c>
      <c r="F41" s="7" t="s">
        <v>72</v>
      </c>
    </row>
    <row r="42" spans="1:6" ht="13.75" customHeight="1" x14ac:dyDescent="0.15">
      <c r="A42" s="6">
        <v>11</v>
      </c>
      <c r="B42" s="266" t="s">
        <v>73</v>
      </c>
      <c r="C42" s="264">
        <v>33092209</v>
      </c>
      <c r="D42" s="7" t="s">
        <v>48</v>
      </c>
      <c r="E42" s="7" t="s">
        <v>74</v>
      </c>
      <c r="F42" s="7" t="s">
        <v>75</v>
      </c>
    </row>
    <row r="43" spans="1:6" ht="13.75" customHeight="1" x14ac:dyDescent="0.15">
      <c r="A43" s="6">
        <v>12</v>
      </c>
      <c r="B43" s="265"/>
      <c r="C43" s="265"/>
      <c r="D43" s="7" t="s">
        <v>16</v>
      </c>
      <c r="E43" s="7" t="s">
        <v>76</v>
      </c>
      <c r="F43" s="7" t="s">
        <v>77</v>
      </c>
    </row>
    <row r="44" spans="1:6" ht="13.25" customHeight="1" x14ac:dyDescent="0.15">
      <c r="A44" s="9"/>
      <c r="B44" s="9"/>
      <c r="C44" s="9"/>
      <c r="D44" s="9"/>
      <c r="E44" s="9"/>
      <c r="F44" s="9"/>
    </row>
    <row r="45" spans="1:6" ht="23.75" customHeight="1" x14ac:dyDescent="0.15">
      <c r="A45" s="11"/>
      <c r="B45" s="12" t="s">
        <v>78</v>
      </c>
      <c r="C45" s="11"/>
      <c r="D45" s="11"/>
      <c r="E45" s="11"/>
      <c r="F45" s="15" t="s">
        <v>79</v>
      </c>
    </row>
    <row r="46" spans="1:6" ht="12.75" customHeight="1" x14ac:dyDescent="0.15">
      <c r="A46" s="11"/>
      <c r="B46" s="13" t="s">
        <v>80</v>
      </c>
      <c r="C46" s="14"/>
      <c r="D46" s="14"/>
      <c r="E46" s="14"/>
      <c r="F46" s="13" t="s">
        <v>80</v>
      </c>
    </row>
    <row r="47" spans="1:6" ht="12.75" customHeight="1" x14ac:dyDescent="0.15">
      <c r="A47" s="11"/>
      <c r="B47" s="13" t="s">
        <v>81</v>
      </c>
      <c r="C47" s="16"/>
      <c r="D47" s="14"/>
      <c r="E47" s="14"/>
      <c r="F47" s="13" t="s">
        <v>82</v>
      </c>
    </row>
    <row r="48" spans="1:6" ht="12.75" customHeight="1" x14ac:dyDescent="0.15">
      <c r="A48" s="11"/>
      <c r="B48" s="13" t="s">
        <v>39</v>
      </c>
      <c r="C48" s="14"/>
      <c r="D48" s="14"/>
      <c r="E48" s="14"/>
      <c r="F48" s="13" t="s">
        <v>39</v>
      </c>
    </row>
    <row r="49" spans="1:6" ht="12.75" customHeight="1" x14ac:dyDescent="0.15">
      <c r="A49" s="11"/>
      <c r="B49" s="13" t="s">
        <v>83</v>
      </c>
      <c r="C49" s="14"/>
      <c r="D49" s="14"/>
      <c r="E49" s="14"/>
      <c r="F49" s="13" t="s">
        <v>83</v>
      </c>
    </row>
    <row r="50" spans="1:6" ht="12.75" customHeight="1" x14ac:dyDescent="0.15">
      <c r="A50" s="11"/>
      <c r="B50" s="13" t="s">
        <v>84</v>
      </c>
      <c r="C50" s="14"/>
      <c r="D50" s="14"/>
      <c r="E50" s="14"/>
      <c r="F50" s="13" t="s">
        <v>84</v>
      </c>
    </row>
    <row r="51" spans="1:6" ht="12.75" customHeight="1" x14ac:dyDescent="0.15">
      <c r="A51" s="11"/>
      <c r="B51" s="13" t="s">
        <v>43</v>
      </c>
      <c r="C51" s="14"/>
      <c r="D51" s="14"/>
      <c r="E51" s="14"/>
      <c r="F51" s="13" t="s">
        <v>43</v>
      </c>
    </row>
    <row r="52" spans="1:6" ht="12.75" customHeight="1" x14ac:dyDescent="0.15">
      <c r="A52" s="11"/>
      <c r="B52" s="12" t="s">
        <v>44</v>
      </c>
      <c r="C52" s="11"/>
      <c r="D52" s="11"/>
      <c r="E52" s="11"/>
      <c r="F52" s="12" t="s">
        <v>44</v>
      </c>
    </row>
    <row r="53" spans="1:6" ht="12.75" customHeight="1" x14ac:dyDescent="0.15">
      <c r="A53" s="11"/>
      <c r="B53" s="13" t="s">
        <v>37</v>
      </c>
      <c r="C53" s="13" t="s">
        <v>85</v>
      </c>
      <c r="D53" s="14"/>
      <c r="E53" s="14"/>
      <c r="F53" s="13" t="s">
        <v>86</v>
      </c>
    </row>
    <row r="54" spans="1:6" ht="12.75" customHeight="1" x14ac:dyDescent="0.15">
      <c r="A54" s="11"/>
      <c r="B54" s="13" t="s">
        <v>39</v>
      </c>
      <c r="C54" s="14"/>
      <c r="D54" s="14"/>
      <c r="E54" s="14"/>
      <c r="F54" s="13" t="s">
        <v>39</v>
      </c>
    </row>
    <row r="55" spans="1:6" ht="12.75" customHeight="1" x14ac:dyDescent="0.15">
      <c r="A55" s="11"/>
      <c r="B55" s="13" t="s">
        <v>87</v>
      </c>
      <c r="C55" s="14"/>
      <c r="D55" s="14"/>
      <c r="E55" s="14"/>
      <c r="F55" s="13" t="s">
        <v>88</v>
      </c>
    </row>
    <row r="56" spans="1:6" ht="12.75" customHeight="1" x14ac:dyDescent="0.15">
      <c r="A56" s="11"/>
      <c r="B56" s="13" t="s">
        <v>43</v>
      </c>
      <c r="C56" s="14"/>
      <c r="D56" s="14"/>
      <c r="E56" s="14"/>
      <c r="F56" s="13" t="s">
        <v>89</v>
      </c>
    </row>
    <row r="57" spans="1:6" ht="12.75" customHeight="1" x14ac:dyDescent="0.15">
      <c r="A57" s="11"/>
      <c r="B57" s="11"/>
      <c r="C57" s="11"/>
      <c r="D57" s="11"/>
      <c r="E57" s="11"/>
      <c r="F57" s="13" t="s">
        <v>43</v>
      </c>
    </row>
    <row r="58" spans="1:6" ht="12.75" customHeight="1" x14ac:dyDescent="0.15">
      <c r="A58" s="11"/>
      <c r="B58" s="11"/>
      <c r="C58" s="11"/>
      <c r="D58" s="11"/>
      <c r="E58" s="11"/>
      <c r="F58" s="16"/>
    </row>
    <row r="59" spans="1:6" ht="13.75" customHeight="1" x14ac:dyDescent="0.15">
      <c r="A59" s="11"/>
      <c r="B59" s="17" t="s">
        <v>90</v>
      </c>
      <c r="C59" s="18"/>
      <c r="D59" s="18"/>
      <c r="E59" s="18"/>
      <c r="F59" s="19"/>
    </row>
    <row r="60" spans="1:6" ht="13.75" customHeight="1" x14ac:dyDescent="0.15">
      <c r="A60" s="11"/>
      <c r="B60" s="20" t="s">
        <v>91</v>
      </c>
      <c r="C60" s="18"/>
      <c r="D60" s="18"/>
      <c r="E60" s="18"/>
      <c r="F60" s="19"/>
    </row>
    <row r="61" spans="1:6" ht="13.75" customHeight="1" x14ac:dyDescent="0.15">
      <c r="A61" s="11"/>
      <c r="B61" s="20" t="s">
        <v>92</v>
      </c>
      <c r="C61" s="18"/>
      <c r="D61" s="18"/>
      <c r="E61" s="18"/>
      <c r="F61" s="19"/>
    </row>
    <row r="62" spans="1:6" ht="13.75" customHeight="1" x14ac:dyDescent="0.15">
      <c r="A62" s="11"/>
      <c r="B62" s="20" t="s">
        <v>39</v>
      </c>
      <c r="C62" s="18"/>
      <c r="D62" s="18"/>
      <c r="E62" s="18"/>
      <c r="F62" s="19"/>
    </row>
    <row r="63" spans="1:6" ht="13.75" customHeight="1" x14ac:dyDescent="0.15">
      <c r="A63" s="11"/>
      <c r="B63" s="20" t="s">
        <v>93</v>
      </c>
      <c r="C63" s="18"/>
      <c r="D63" s="18"/>
      <c r="E63" s="18"/>
      <c r="F63" s="19"/>
    </row>
    <row r="64" spans="1:6" ht="13.75" customHeight="1" x14ac:dyDescent="0.15">
      <c r="A64" s="11"/>
      <c r="B64" s="20" t="s">
        <v>94</v>
      </c>
      <c r="C64" s="18"/>
      <c r="D64" s="18"/>
      <c r="E64" s="18"/>
      <c r="F64" s="19"/>
    </row>
    <row r="65" spans="1:6" ht="13.75" customHeight="1" x14ac:dyDescent="0.15">
      <c r="A65" s="11"/>
      <c r="B65" s="20" t="s">
        <v>95</v>
      </c>
      <c r="C65" s="18"/>
      <c r="D65" s="18"/>
      <c r="E65" s="18"/>
      <c r="F65" s="19"/>
    </row>
    <row r="66" spans="1:6" ht="13.75" customHeight="1" x14ac:dyDescent="0.15">
      <c r="A66" s="11"/>
      <c r="B66" s="20" t="s">
        <v>43</v>
      </c>
      <c r="C66" s="18"/>
      <c r="D66" s="18"/>
      <c r="E66" s="18"/>
      <c r="F66" s="19"/>
    </row>
    <row r="67" spans="1:6" ht="13.75" customHeight="1" x14ac:dyDescent="0.15">
      <c r="A67" s="11"/>
      <c r="B67" s="17" t="s">
        <v>96</v>
      </c>
      <c r="C67" s="18"/>
      <c r="D67" s="18"/>
      <c r="E67" s="18"/>
      <c r="F67" s="19"/>
    </row>
    <row r="68" spans="1:6" ht="13.75" customHeight="1" x14ac:dyDescent="0.15">
      <c r="A68" s="11"/>
      <c r="B68" s="20" t="s">
        <v>86</v>
      </c>
      <c r="C68" s="18"/>
      <c r="D68" s="18"/>
      <c r="E68" s="18"/>
      <c r="F68" s="19"/>
    </row>
    <row r="69" spans="1:6" ht="13.75" customHeight="1" x14ac:dyDescent="0.15">
      <c r="A69" s="11"/>
      <c r="B69" s="20" t="s">
        <v>39</v>
      </c>
      <c r="C69" s="18"/>
      <c r="D69" s="18"/>
      <c r="E69" s="18"/>
      <c r="F69" s="19"/>
    </row>
    <row r="70" spans="1:6" ht="13.75" customHeight="1" x14ac:dyDescent="0.15">
      <c r="A70" s="11"/>
      <c r="B70" s="20" t="s">
        <v>93</v>
      </c>
      <c r="C70" s="18"/>
      <c r="D70" s="18"/>
      <c r="E70" s="18"/>
      <c r="F70" s="19"/>
    </row>
    <row r="71" spans="1:6" ht="13.75" customHeight="1" x14ac:dyDescent="0.15">
      <c r="A71" s="11"/>
      <c r="B71" s="20" t="s">
        <v>97</v>
      </c>
      <c r="C71" s="18"/>
      <c r="D71" s="18"/>
      <c r="E71" s="18"/>
      <c r="F71" s="19"/>
    </row>
    <row r="72" spans="1:6" ht="13.75" customHeight="1" x14ac:dyDescent="0.15">
      <c r="A72" s="11"/>
      <c r="B72" s="20" t="s">
        <v>98</v>
      </c>
      <c r="C72" s="18"/>
      <c r="D72" s="18"/>
      <c r="E72" s="18"/>
      <c r="F72" s="19"/>
    </row>
    <row r="73" spans="1:6" ht="13.75" customHeight="1" x14ac:dyDescent="0.15">
      <c r="A73" s="11"/>
      <c r="B73" s="20" t="s">
        <v>43</v>
      </c>
      <c r="C73" s="18"/>
      <c r="D73" s="18"/>
      <c r="E73" s="18"/>
      <c r="F73" s="19"/>
    </row>
    <row r="74" spans="1:6" ht="13.75" customHeight="1" x14ac:dyDescent="0.15">
      <c r="A74" s="11"/>
      <c r="B74" s="18"/>
      <c r="C74" s="18"/>
      <c r="D74" s="18"/>
      <c r="E74" s="18"/>
      <c r="F74" s="19"/>
    </row>
    <row r="75" spans="1:6" ht="13.75" customHeight="1" x14ac:dyDescent="0.15">
      <c r="A75" s="11"/>
      <c r="B75" s="20" t="s">
        <v>99</v>
      </c>
      <c r="C75" s="18"/>
      <c r="D75" s="18"/>
      <c r="E75" s="18"/>
      <c r="F75" s="19"/>
    </row>
    <row r="76" spans="1:6" ht="13.75" customHeight="1" x14ac:dyDescent="0.15">
      <c r="A76" s="11"/>
      <c r="B76" s="20" t="s">
        <v>100</v>
      </c>
      <c r="C76" s="18"/>
      <c r="D76" s="18"/>
      <c r="E76" s="18"/>
      <c r="F76" s="19"/>
    </row>
  </sheetData>
  <mergeCells count="22">
    <mergeCell ref="B36:B37"/>
    <mergeCell ref="C36:C37"/>
    <mergeCell ref="B34:B35"/>
    <mergeCell ref="C34:C35"/>
    <mergeCell ref="C32:C33"/>
    <mergeCell ref="B32:B33"/>
    <mergeCell ref="B42:B43"/>
    <mergeCell ref="C42:C43"/>
    <mergeCell ref="B40:B41"/>
    <mergeCell ref="C40:C41"/>
    <mergeCell ref="B38:B39"/>
    <mergeCell ref="C38:C39"/>
    <mergeCell ref="A1:F1"/>
    <mergeCell ref="B12:D12"/>
    <mergeCell ref="C4:C5"/>
    <mergeCell ref="B4:B5"/>
    <mergeCell ref="C6:C7"/>
    <mergeCell ref="B6:B7"/>
    <mergeCell ref="B8:B9"/>
    <mergeCell ref="C8:C9"/>
    <mergeCell ref="C10:C11"/>
    <mergeCell ref="B10:B1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showGridLines="0" workbookViewId="0"/>
  </sheetViews>
  <sheetFormatPr baseColWidth="10" defaultColWidth="18.5" defaultRowHeight="14" customHeight="1" x14ac:dyDescent="0.15"/>
  <cols>
    <col min="1" max="1" width="18.5" style="21" customWidth="1"/>
    <col min="2" max="2" width="23" style="21" customWidth="1"/>
    <col min="3" max="3" width="13.1640625" style="21" customWidth="1"/>
    <col min="4" max="4" width="12" style="21" customWidth="1"/>
    <col min="5" max="5" width="7.83203125" style="21" customWidth="1"/>
    <col min="6" max="6" width="10.5" style="21" customWidth="1"/>
    <col min="7" max="7" width="7.83203125" style="21" customWidth="1"/>
    <col min="8" max="8" width="12.33203125" style="21" customWidth="1"/>
    <col min="9" max="9" width="10.5" style="21" customWidth="1"/>
    <col min="10" max="10" width="2.33203125" style="21" customWidth="1"/>
    <col min="11" max="11" width="5.33203125" style="21" customWidth="1"/>
    <col min="12" max="12" width="3.33203125" style="21" customWidth="1"/>
    <col min="13" max="13" width="18.5" style="21" customWidth="1"/>
    <col min="14" max="16384" width="18.5" style="21"/>
  </cols>
  <sheetData>
    <row r="1" spans="1:12" ht="18.75" customHeight="1" x14ac:dyDescent="0.15">
      <c r="A1" s="268" t="s">
        <v>101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12" ht="13.75" customHeight="1" x14ac:dyDescent="0.15">
      <c r="A2" s="22" t="s">
        <v>102</v>
      </c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4.75" customHeight="1" x14ac:dyDescent="0.15">
      <c r="A3" s="280" t="s">
        <v>103</v>
      </c>
      <c r="B3" s="272"/>
      <c r="C3" s="272"/>
      <c r="D3" s="272"/>
      <c r="E3" s="272"/>
      <c r="F3" s="272"/>
      <c r="G3" s="272"/>
      <c r="H3" s="272"/>
      <c r="I3" s="273"/>
      <c r="J3" s="270"/>
      <c r="K3" s="270"/>
      <c r="L3" s="270"/>
    </row>
    <row r="4" spans="1:12" ht="14.75" customHeight="1" x14ac:dyDescent="0.15">
      <c r="A4" s="25"/>
      <c r="B4" s="25"/>
      <c r="C4" s="25"/>
      <c r="D4" s="25"/>
      <c r="E4" s="25"/>
      <c r="F4" s="279"/>
      <c r="G4" s="270"/>
      <c r="H4" s="26" t="s">
        <v>104</v>
      </c>
      <c r="I4" s="27">
        <v>25</v>
      </c>
      <c r="J4" s="25"/>
      <c r="K4" s="25"/>
      <c r="L4" s="25"/>
    </row>
    <row r="5" spans="1:12" ht="25.75" customHeight="1" x14ac:dyDescent="0.15">
      <c r="A5" s="278" t="s">
        <v>105</v>
      </c>
      <c r="B5" s="273"/>
      <c r="C5" s="278" t="s">
        <v>106</v>
      </c>
      <c r="D5" s="272"/>
      <c r="E5" s="273"/>
      <c r="F5" s="277" t="s">
        <v>107</v>
      </c>
      <c r="G5" s="270"/>
      <c r="H5" s="28"/>
      <c r="I5" s="29" t="s">
        <v>108</v>
      </c>
      <c r="J5" s="25"/>
      <c r="K5" s="25"/>
      <c r="L5" s="25"/>
    </row>
    <row r="6" spans="1:12" ht="14.75" customHeight="1" x14ac:dyDescent="0.15">
      <c r="A6" s="274" t="s">
        <v>109</v>
      </c>
      <c r="B6" s="273"/>
      <c r="C6" s="276" t="s">
        <v>110</v>
      </c>
      <c r="D6" s="272"/>
      <c r="E6" s="273"/>
      <c r="F6" s="275">
        <f>F14-(SUM(F7:G13))</f>
        <v>7.0390990990990989</v>
      </c>
      <c r="G6" s="270"/>
      <c r="H6" s="30" t="s">
        <v>111</v>
      </c>
      <c r="I6" s="31">
        <f>F6*I$4</f>
        <v>175.97747747747746</v>
      </c>
      <c r="J6" s="25"/>
      <c r="K6" s="25"/>
      <c r="L6" s="25"/>
    </row>
    <row r="7" spans="1:12" ht="14.75" customHeight="1" x14ac:dyDescent="0.15">
      <c r="A7" s="274" t="s">
        <v>112</v>
      </c>
      <c r="B7" s="273"/>
      <c r="C7" s="271" t="s">
        <v>113</v>
      </c>
      <c r="D7" s="272"/>
      <c r="E7" s="273"/>
      <c r="F7" s="275">
        <f>B36</f>
        <v>0.90090090090090091</v>
      </c>
      <c r="G7" s="270"/>
      <c r="H7" s="30" t="s">
        <v>111</v>
      </c>
      <c r="I7" s="31">
        <f>F7*I$4</f>
        <v>22.522522522522522</v>
      </c>
      <c r="J7" s="25"/>
      <c r="K7" s="25"/>
      <c r="L7" s="25"/>
    </row>
    <row r="8" spans="1:12" ht="14.75" customHeight="1" x14ac:dyDescent="0.15">
      <c r="A8" s="274" t="s">
        <v>114</v>
      </c>
      <c r="B8" s="273"/>
      <c r="C8" s="271" t="s">
        <v>115</v>
      </c>
      <c r="D8" s="272"/>
      <c r="E8" s="273"/>
      <c r="F8" s="269">
        <f>B39</f>
        <v>0.06</v>
      </c>
      <c r="G8" s="270"/>
      <c r="H8" s="32"/>
      <c r="I8" s="33"/>
      <c r="J8" s="25"/>
      <c r="K8" s="24"/>
      <c r="L8" s="24"/>
    </row>
    <row r="9" spans="1:12" ht="14.75" customHeight="1" x14ac:dyDescent="0.15">
      <c r="A9" s="285" t="s">
        <v>116</v>
      </c>
      <c r="B9" s="286"/>
      <c r="C9" s="282" t="s">
        <v>117</v>
      </c>
      <c r="D9" s="270"/>
      <c r="E9" s="270"/>
      <c r="F9" s="275">
        <f>B43</f>
        <v>0.3</v>
      </c>
      <c r="G9" s="281"/>
      <c r="H9" s="35"/>
      <c r="I9" s="33"/>
      <c r="J9" s="25"/>
      <c r="K9" s="25"/>
      <c r="L9" s="25"/>
    </row>
    <row r="10" spans="1:12" ht="14.75" customHeight="1" x14ac:dyDescent="0.15">
      <c r="A10" s="283" t="s">
        <v>118</v>
      </c>
      <c r="B10" s="284"/>
      <c r="C10" s="282" t="s">
        <v>117</v>
      </c>
      <c r="D10" s="270"/>
      <c r="E10" s="270"/>
      <c r="F10" s="275">
        <f>B46</f>
        <v>0.3</v>
      </c>
      <c r="G10" s="281"/>
      <c r="H10" s="35"/>
      <c r="I10" s="33"/>
      <c r="J10" s="25"/>
      <c r="K10" s="25"/>
      <c r="L10" s="25"/>
    </row>
    <row r="11" spans="1:12" ht="14.75" customHeight="1" x14ac:dyDescent="0.15">
      <c r="A11" s="285" t="s">
        <v>119</v>
      </c>
      <c r="B11" s="286"/>
      <c r="C11" s="282" t="s">
        <v>117</v>
      </c>
      <c r="D11" s="270"/>
      <c r="E11" s="270"/>
      <c r="F11" s="275">
        <f>B43</f>
        <v>0.3</v>
      </c>
      <c r="G11" s="281"/>
      <c r="H11" s="35"/>
      <c r="I11" s="33"/>
      <c r="J11" s="25"/>
      <c r="K11" s="25"/>
      <c r="L11" s="25"/>
    </row>
    <row r="12" spans="1:12" ht="14.75" customHeight="1" x14ac:dyDescent="0.15">
      <c r="A12" s="283" t="s">
        <v>120</v>
      </c>
      <c r="B12" s="284"/>
      <c r="C12" s="282" t="s">
        <v>117</v>
      </c>
      <c r="D12" s="270"/>
      <c r="E12" s="270"/>
      <c r="F12" s="275">
        <f>B46</f>
        <v>0.3</v>
      </c>
      <c r="G12" s="281"/>
      <c r="H12" s="35"/>
      <c r="I12" s="33"/>
      <c r="J12" s="25"/>
      <c r="K12" s="25"/>
      <c r="L12" s="25"/>
    </row>
    <row r="13" spans="1:12" ht="14.75" customHeight="1" x14ac:dyDescent="0.15">
      <c r="A13" s="280" t="s">
        <v>121</v>
      </c>
      <c r="B13" s="273"/>
      <c r="C13" s="307" t="s">
        <v>122</v>
      </c>
      <c r="D13" s="272"/>
      <c r="E13" s="273"/>
      <c r="F13" s="304">
        <f>B50</f>
        <v>0.8</v>
      </c>
      <c r="G13" s="270"/>
      <c r="H13" s="35"/>
      <c r="I13" s="33"/>
      <c r="J13" s="25"/>
      <c r="K13" s="25"/>
      <c r="L13" s="25"/>
    </row>
    <row r="14" spans="1:12" ht="13.75" customHeight="1" x14ac:dyDescent="0.15">
      <c r="A14" s="306" t="s">
        <v>123</v>
      </c>
      <c r="B14" s="272"/>
      <c r="C14" s="272"/>
      <c r="D14" s="272"/>
      <c r="E14" s="273"/>
      <c r="F14" s="304">
        <v>10</v>
      </c>
      <c r="G14" s="270"/>
      <c r="H14" s="25"/>
      <c r="I14" s="37">
        <f>SUM(I6:I12)</f>
        <v>198.5</v>
      </c>
      <c r="J14" s="25"/>
      <c r="K14" s="25"/>
      <c r="L14" s="25"/>
    </row>
    <row r="15" spans="1:12" ht="14.75" customHeight="1" x14ac:dyDescent="0.15">
      <c r="A15" s="279"/>
      <c r="B15" s="279"/>
      <c r="C15" s="279"/>
      <c r="D15" s="25"/>
      <c r="E15" s="25"/>
      <c r="F15" s="279"/>
      <c r="G15" s="270"/>
      <c r="H15" s="25"/>
      <c r="I15" s="38"/>
      <c r="J15" s="25"/>
      <c r="K15" s="25"/>
      <c r="L15" s="39"/>
    </row>
    <row r="16" spans="1:12" ht="13.5" customHeight="1" x14ac:dyDescent="0.15">
      <c r="A16" s="287"/>
      <c r="B16" s="281"/>
      <c r="C16" s="279"/>
      <c r="D16" s="25"/>
      <c r="E16" s="25"/>
      <c r="F16" s="279"/>
      <c r="G16" s="270"/>
      <c r="H16" s="24"/>
      <c r="I16" s="41"/>
      <c r="J16" s="281"/>
      <c r="K16" s="270"/>
      <c r="L16" s="25"/>
    </row>
    <row r="17" spans="1:12" ht="14.75" customHeight="1" x14ac:dyDescent="0.15">
      <c r="A17" s="288"/>
      <c r="B17" s="270"/>
      <c r="C17" s="279"/>
      <c r="D17" s="25"/>
      <c r="E17" s="305" t="s">
        <v>124</v>
      </c>
      <c r="F17" s="270"/>
      <c r="G17" s="25"/>
      <c r="H17" s="25"/>
      <c r="I17" s="25"/>
      <c r="J17" s="279"/>
      <c r="K17" s="270"/>
      <c r="L17" s="25"/>
    </row>
    <row r="18" spans="1:12" ht="13.75" customHeight="1" x14ac:dyDescent="0.15">
      <c r="A18" s="289"/>
      <c r="B18" s="270"/>
      <c r="C18" s="279"/>
      <c r="D18" s="25"/>
      <c r="E18" s="25"/>
      <c r="F18" s="43" t="s">
        <v>125</v>
      </c>
      <c r="G18" s="26" t="s">
        <v>126</v>
      </c>
      <c r="H18" s="26" t="s">
        <v>127</v>
      </c>
      <c r="I18" s="25"/>
      <c r="J18" s="279"/>
      <c r="K18" s="270"/>
      <c r="L18" s="25"/>
    </row>
    <row r="19" spans="1:12" ht="14.25" customHeight="1" x14ac:dyDescent="0.15">
      <c r="A19" s="290"/>
      <c r="B19" s="270"/>
      <c r="C19" s="291"/>
      <c r="D19" s="295" t="s">
        <v>128</v>
      </c>
      <c r="E19" s="296"/>
      <c r="F19" s="44">
        <v>96</v>
      </c>
      <c r="G19" s="45">
        <v>6.9444444444444447E-4</v>
      </c>
      <c r="H19" s="25"/>
      <c r="I19" s="25"/>
      <c r="J19" s="279"/>
      <c r="K19" s="270"/>
      <c r="L19" s="25"/>
    </row>
    <row r="20" spans="1:12" ht="14.75" customHeight="1" x14ac:dyDescent="0.15">
      <c r="A20" s="289"/>
      <c r="B20" s="270"/>
      <c r="C20" s="279"/>
      <c r="D20" s="297" t="s">
        <v>129</v>
      </c>
      <c r="E20" s="298"/>
      <c r="F20" s="46">
        <v>96</v>
      </c>
      <c r="G20" s="47">
        <v>20</v>
      </c>
      <c r="H20" s="299" t="s">
        <v>130</v>
      </c>
      <c r="I20" s="25"/>
      <c r="J20" s="279"/>
      <c r="K20" s="270"/>
      <c r="L20" s="25"/>
    </row>
    <row r="21" spans="1:12" ht="15.75" customHeight="1" x14ac:dyDescent="0.15">
      <c r="A21" s="288"/>
      <c r="B21" s="292"/>
      <c r="C21" s="287"/>
      <c r="D21" s="297" t="s">
        <v>131</v>
      </c>
      <c r="E21" s="298"/>
      <c r="F21" s="48" t="s">
        <v>132</v>
      </c>
      <c r="G21" s="47">
        <v>30</v>
      </c>
      <c r="H21" s="270"/>
      <c r="I21" s="25"/>
      <c r="J21" s="279"/>
      <c r="K21" s="270"/>
      <c r="L21" s="25"/>
    </row>
    <row r="22" spans="1:12" ht="15.75" customHeight="1" x14ac:dyDescent="0.15">
      <c r="A22" s="293"/>
      <c r="B22" s="292"/>
      <c r="C22" s="294"/>
      <c r="D22" s="297" t="s">
        <v>133</v>
      </c>
      <c r="E22" s="298"/>
      <c r="F22" s="49">
        <v>65</v>
      </c>
      <c r="G22" s="50">
        <f>I22*J22</f>
        <v>60</v>
      </c>
      <c r="H22" s="270"/>
      <c r="I22" s="51">
        <v>60</v>
      </c>
      <c r="J22" s="300">
        <v>1</v>
      </c>
      <c r="K22" s="292"/>
      <c r="L22" s="25"/>
    </row>
    <row r="23" spans="1:12" ht="20.75" customHeight="1" x14ac:dyDescent="0.15">
      <c r="A23" s="289"/>
      <c r="B23" s="270"/>
      <c r="C23" s="279"/>
      <c r="D23" s="301"/>
      <c r="E23" s="302"/>
      <c r="F23" s="303"/>
      <c r="G23" s="52" t="s">
        <v>134</v>
      </c>
      <c r="H23" s="25"/>
      <c r="I23" s="30" t="s">
        <v>135</v>
      </c>
      <c r="J23" s="299" t="s">
        <v>136</v>
      </c>
      <c r="K23" s="292"/>
      <c r="L23" s="25"/>
    </row>
    <row r="24" spans="1:12" ht="21.5" customHeight="1" x14ac:dyDescent="0.15">
      <c r="A24" s="288"/>
      <c r="B24" s="270"/>
      <c r="C24" s="40"/>
      <c r="D24" s="25"/>
      <c r="E24" s="25"/>
      <c r="F24" s="25"/>
      <c r="G24" s="53">
        <f>G22/60</f>
        <v>1</v>
      </c>
      <c r="H24" s="25"/>
      <c r="I24" s="25"/>
      <c r="J24" s="279"/>
      <c r="K24" s="270"/>
      <c r="L24" s="25"/>
    </row>
    <row r="25" spans="1:12" ht="13.75" customHeight="1" x14ac:dyDescent="0.15">
      <c r="A25" s="35"/>
      <c r="B25" s="30" t="s">
        <v>136</v>
      </c>
      <c r="C25" s="24"/>
      <c r="D25" s="35"/>
      <c r="E25" s="35"/>
      <c r="F25" s="35"/>
      <c r="G25" s="24"/>
      <c r="H25" s="24"/>
      <c r="I25" s="24"/>
      <c r="J25" s="281"/>
      <c r="K25" s="270"/>
      <c r="L25" s="24"/>
    </row>
    <row r="26" spans="1:12" ht="13.75" customHeight="1" x14ac:dyDescent="0.15">
      <c r="A26" s="34" t="s">
        <v>116</v>
      </c>
      <c r="B26" s="32">
        <v>0.47</v>
      </c>
      <c r="C26" s="36" t="s">
        <v>118</v>
      </c>
      <c r="D26" s="35"/>
      <c r="E26" s="35"/>
      <c r="F26" s="35"/>
      <c r="G26" s="24"/>
      <c r="H26" s="24"/>
      <c r="I26" s="24"/>
      <c r="J26" s="281"/>
      <c r="K26" s="281"/>
      <c r="L26" s="24"/>
    </row>
    <row r="27" spans="1:12" ht="13.75" customHeight="1" x14ac:dyDescent="0.15">
      <c r="A27" s="34" t="s">
        <v>119</v>
      </c>
      <c r="B27" s="32">
        <v>0.59</v>
      </c>
      <c r="C27" s="36" t="s">
        <v>120</v>
      </c>
      <c r="D27" s="35"/>
      <c r="E27" s="35"/>
      <c r="F27" s="35"/>
      <c r="G27" s="24"/>
      <c r="H27" s="24"/>
      <c r="I27" s="24"/>
      <c r="J27" s="281"/>
      <c r="K27" s="281"/>
      <c r="L27" s="24"/>
    </row>
    <row r="28" spans="1:12" ht="14.75" customHeight="1" x14ac:dyDescent="0.15">
      <c r="A28" s="25"/>
      <c r="B28" s="33"/>
      <c r="C28" s="54"/>
      <c r="D28" s="26" t="s">
        <v>137</v>
      </c>
      <c r="E28" s="26" t="s">
        <v>138</v>
      </c>
      <c r="F28" s="282" t="s">
        <v>139</v>
      </c>
      <c r="G28" s="270"/>
      <c r="H28" s="282" t="s">
        <v>140</v>
      </c>
      <c r="I28" s="270"/>
      <c r="J28" s="25"/>
      <c r="K28" s="26" t="s">
        <v>141</v>
      </c>
      <c r="L28" s="25"/>
    </row>
    <row r="29" spans="1:12" ht="15" customHeight="1" x14ac:dyDescent="0.15">
      <c r="A29" s="34" t="s">
        <v>116</v>
      </c>
      <c r="B29" s="55" t="s">
        <v>142</v>
      </c>
      <c r="C29" s="24"/>
      <c r="D29" s="51">
        <f>LEN(B29)</f>
        <v>20</v>
      </c>
      <c r="E29" s="56">
        <f>(F29*G29)+(H29*I29)</f>
        <v>58</v>
      </c>
      <c r="F29" s="51">
        <v>2</v>
      </c>
      <c r="G29" s="51">
        <v>11</v>
      </c>
      <c r="H29" s="51">
        <v>4</v>
      </c>
      <c r="I29" s="51">
        <v>9</v>
      </c>
      <c r="J29" s="25"/>
      <c r="K29" s="25"/>
      <c r="L29" s="25"/>
    </row>
    <row r="30" spans="1:12" ht="15" customHeight="1" x14ac:dyDescent="0.15">
      <c r="A30" s="36" t="s">
        <v>118</v>
      </c>
      <c r="B30" s="55" t="s">
        <v>143</v>
      </c>
      <c r="C30" s="24"/>
      <c r="D30" s="51">
        <f>LEN(B30)</f>
        <v>17</v>
      </c>
      <c r="E30" s="56">
        <f>(F30*G30)+(H30*I30)</f>
        <v>52</v>
      </c>
      <c r="F30" s="51">
        <v>2</v>
      </c>
      <c r="G30" s="51">
        <v>8</v>
      </c>
      <c r="H30" s="51">
        <v>4</v>
      </c>
      <c r="I30" s="51">
        <v>9</v>
      </c>
      <c r="J30" s="25"/>
      <c r="K30" s="25"/>
      <c r="L30" s="25"/>
    </row>
    <row r="31" spans="1:12" ht="15" customHeight="1" x14ac:dyDescent="0.15">
      <c r="A31" s="34" t="s">
        <v>119</v>
      </c>
      <c r="B31" s="55" t="s">
        <v>144</v>
      </c>
      <c r="C31" s="24"/>
      <c r="D31" s="51">
        <f>LEN(B31)</f>
        <v>20</v>
      </c>
      <c r="E31" s="56">
        <f>(F31*G31)+(H31*I31)</f>
        <v>58</v>
      </c>
      <c r="F31" s="51">
        <v>2</v>
      </c>
      <c r="G31" s="51">
        <v>11</v>
      </c>
      <c r="H31" s="51">
        <v>4</v>
      </c>
      <c r="I31" s="51">
        <v>9</v>
      </c>
      <c r="J31" s="281"/>
      <c r="K31" s="281"/>
      <c r="L31" s="24"/>
    </row>
    <row r="32" spans="1:12" ht="15" customHeight="1" x14ac:dyDescent="0.15">
      <c r="A32" s="36" t="s">
        <v>120</v>
      </c>
      <c r="B32" s="55" t="s">
        <v>145</v>
      </c>
      <c r="C32" s="24"/>
      <c r="D32" s="51">
        <f>LEN(B32)</f>
        <v>18</v>
      </c>
      <c r="E32" s="56">
        <f>(F32*G32)+(H32*I32)</f>
        <v>54</v>
      </c>
      <c r="F32" s="51">
        <v>2</v>
      </c>
      <c r="G32" s="51">
        <v>9</v>
      </c>
      <c r="H32" s="51">
        <v>4</v>
      </c>
      <c r="I32" s="51">
        <v>9</v>
      </c>
      <c r="J32" s="281"/>
      <c r="K32" s="281"/>
      <c r="L32" s="24"/>
    </row>
    <row r="33" spans="1:12" ht="13.75" customHeight="1" x14ac:dyDescent="0.15">
      <c r="A33" s="35"/>
      <c r="B33" s="35"/>
      <c r="C33" s="24"/>
      <c r="D33" s="35"/>
      <c r="E33" s="35"/>
      <c r="F33" s="35"/>
      <c r="G33" s="24"/>
      <c r="H33" s="24"/>
      <c r="I33" s="24"/>
      <c r="J33" s="281"/>
      <c r="K33" s="270"/>
      <c r="L33" s="24"/>
    </row>
    <row r="34" spans="1:12" ht="14.75" customHeight="1" x14ac:dyDescent="0.15">
      <c r="A34" s="280" t="s">
        <v>146</v>
      </c>
      <c r="B34" s="272"/>
      <c r="C34" s="272"/>
      <c r="D34" s="272"/>
      <c r="E34" s="272"/>
      <c r="F34" s="272"/>
      <c r="G34" s="272"/>
      <c r="H34" s="272"/>
      <c r="I34" s="273"/>
      <c r="J34" s="25"/>
      <c r="K34" s="25"/>
      <c r="L34" s="25"/>
    </row>
    <row r="35" spans="1:12" ht="13.75" customHeight="1" x14ac:dyDescent="0.15">
      <c r="A35" s="26" t="s">
        <v>147</v>
      </c>
      <c r="B35" s="57" t="s">
        <v>148</v>
      </c>
      <c r="C35" s="26" t="s">
        <v>149</v>
      </c>
      <c r="D35" s="26" t="s">
        <v>150</v>
      </c>
      <c r="E35" s="24"/>
      <c r="F35" s="279"/>
      <c r="G35" s="270"/>
      <c r="H35" s="25"/>
      <c r="I35" s="25"/>
      <c r="J35" s="25"/>
      <c r="K35" s="25"/>
      <c r="L35" s="25"/>
    </row>
    <row r="36" spans="1:12" ht="14.75" customHeight="1" x14ac:dyDescent="0.15">
      <c r="A36" s="58">
        <v>11.1</v>
      </c>
      <c r="B36" s="59">
        <f>(C36*D36)/A36</f>
        <v>0.90090090090090091</v>
      </c>
      <c r="C36" s="39">
        <v>1</v>
      </c>
      <c r="D36" s="58">
        <v>10</v>
      </c>
      <c r="E36" s="24"/>
      <c r="F36" s="279"/>
      <c r="G36" s="270"/>
      <c r="H36" s="25"/>
      <c r="I36" s="25"/>
      <c r="J36" s="25"/>
      <c r="K36" s="25"/>
      <c r="L36" s="25"/>
    </row>
    <row r="37" spans="1:12" ht="14.75" customHeight="1" x14ac:dyDescent="0.15">
      <c r="A37" s="42" t="s">
        <v>151</v>
      </c>
      <c r="B37" s="25"/>
      <c r="C37" s="25"/>
      <c r="D37" s="25"/>
      <c r="E37" s="25"/>
      <c r="F37" s="279"/>
      <c r="G37" s="270"/>
      <c r="H37" s="25"/>
      <c r="I37" s="25"/>
      <c r="J37" s="25"/>
      <c r="K37" s="25"/>
      <c r="L37" s="25"/>
    </row>
    <row r="38" spans="1:12" ht="13.75" customHeight="1" x14ac:dyDescent="0.15">
      <c r="A38" s="26" t="s">
        <v>147</v>
      </c>
      <c r="B38" s="57" t="s">
        <v>148</v>
      </c>
      <c r="C38" s="26" t="s">
        <v>149</v>
      </c>
      <c r="D38" s="26" t="s">
        <v>150</v>
      </c>
      <c r="E38" s="25"/>
      <c r="F38" s="279"/>
      <c r="G38" s="270"/>
      <c r="H38" s="25"/>
      <c r="I38" s="25"/>
      <c r="J38" s="25"/>
      <c r="K38" s="25"/>
      <c r="L38" s="25"/>
    </row>
    <row r="39" spans="1:12" ht="14.75" customHeight="1" x14ac:dyDescent="0.15">
      <c r="A39" s="58">
        <v>5</v>
      </c>
      <c r="B39" s="60">
        <f>(C39*D39)/A39</f>
        <v>0.06</v>
      </c>
      <c r="C39" s="37">
        <v>0.03</v>
      </c>
      <c r="D39" s="58">
        <v>10</v>
      </c>
      <c r="E39" s="25"/>
      <c r="F39" s="279"/>
      <c r="G39" s="270"/>
      <c r="H39" s="25"/>
      <c r="I39" s="25"/>
      <c r="J39" s="25"/>
      <c r="K39" s="25"/>
      <c r="L39" s="25"/>
    </row>
    <row r="40" spans="1:12" ht="14.75" customHeight="1" x14ac:dyDescent="0.15">
      <c r="A40" s="40"/>
      <c r="B40" s="25"/>
      <c r="C40" s="25"/>
      <c r="D40" s="25"/>
      <c r="E40" s="25"/>
      <c r="F40" s="279"/>
      <c r="G40" s="270"/>
      <c r="H40" s="25"/>
      <c r="I40" s="25"/>
      <c r="J40" s="25"/>
      <c r="K40" s="25"/>
      <c r="L40" s="25"/>
    </row>
    <row r="41" spans="1:12" ht="14.75" customHeight="1" x14ac:dyDescent="0.15">
      <c r="A41" s="42" t="s">
        <v>152</v>
      </c>
      <c r="B41" s="25"/>
      <c r="C41" s="25"/>
      <c r="D41" s="25"/>
      <c r="E41" s="25"/>
      <c r="F41" s="308"/>
      <c r="G41" s="309"/>
      <c r="H41" s="309"/>
      <c r="I41" s="309"/>
      <c r="J41" s="309"/>
      <c r="K41" s="310"/>
      <c r="L41" s="25"/>
    </row>
    <row r="42" spans="1:12" ht="13.75" customHeight="1" x14ac:dyDescent="0.15">
      <c r="A42" s="26" t="s">
        <v>147</v>
      </c>
      <c r="B42" s="57" t="s">
        <v>148</v>
      </c>
      <c r="C42" s="26" t="s">
        <v>149</v>
      </c>
      <c r="D42" s="26" t="s">
        <v>150</v>
      </c>
      <c r="E42" s="25"/>
      <c r="F42" s="311"/>
      <c r="G42" s="312"/>
      <c r="H42" s="312"/>
      <c r="I42" s="312"/>
      <c r="J42" s="312"/>
      <c r="K42" s="313"/>
      <c r="L42" s="25"/>
    </row>
    <row r="43" spans="1:12" ht="14.75" customHeight="1" x14ac:dyDescent="0.15">
      <c r="A43" s="58">
        <v>10</v>
      </c>
      <c r="B43" s="59">
        <f>(C43*D43)/A43</f>
        <v>0.3</v>
      </c>
      <c r="C43" s="54">
        <v>0.3</v>
      </c>
      <c r="D43" s="58">
        <v>10</v>
      </c>
      <c r="E43" s="25"/>
      <c r="F43" s="311"/>
      <c r="G43" s="312"/>
      <c r="H43" s="312"/>
      <c r="I43" s="312"/>
      <c r="J43" s="312"/>
      <c r="K43" s="313"/>
      <c r="L43" s="25"/>
    </row>
    <row r="44" spans="1:12" ht="14.75" customHeight="1" x14ac:dyDescent="0.15">
      <c r="A44" s="42" t="s">
        <v>153</v>
      </c>
      <c r="B44" s="25"/>
      <c r="C44" s="25"/>
      <c r="D44" s="25"/>
      <c r="E44" s="25"/>
      <c r="F44" s="311"/>
      <c r="G44" s="312"/>
      <c r="H44" s="312"/>
      <c r="I44" s="312"/>
      <c r="J44" s="312"/>
      <c r="K44" s="313"/>
      <c r="L44" s="25"/>
    </row>
    <row r="45" spans="1:12" ht="13.75" customHeight="1" x14ac:dyDescent="0.15">
      <c r="A45" s="26" t="s">
        <v>147</v>
      </c>
      <c r="B45" s="57" t="s">
        <v>148</v>
      </c>
      <c r="C45" s="26" t="s">
        <v>149</v>
      </c>
      <c r="D45" s="26" t="s">
        <v>150</v>
      </c>
      <c r="E45" s="25"/>
      <c r="F45" s="311"/>
      <c r="G45" s="312"/>
      <c r="H45" s="312"/>
      <c r="I45" s="312"/>
      <c r="J45" s="312"/>
      <c r="K45" s="313"/>
      <c r="L45" s="25"/>
    </row>
    <row r="46" spans="1:12" ht="14.75" customHeight="1" x14ac:dyDescent="0.15">
      <c r="A46" s="58">
        <v>10</v>
      </c>
      <c r="B46" s="59">
        <f>(C46*D46)/A46</f>
        <v>0.3</v>
      </c>
      <c r="C46" s="54">
        <v>0.3</v>
      </c>
      <c r="D46" s="58">
        <v>10</v>
      </c>
      <c r="E46" s="25"/>
      <c r="F46" s="311"/>
      <c r="G46" s="312"/>
      <c r="H46" s="312"/>
      <c r="I46" s="312"/>
      <c r="J46" s="312"/>
      <c r="K46" s="313"/>
      <c r="L46" s="25"/>
    </row>
    <row r="47" spans="1:12" ht="14.75" customHeight="1" x14ac:dyDescent="0.15">
      <c r="A47" s="25"/>
      <c r="B47" s="33"/>
      <c r="C47" s="54"/>
      <c r="D47" s="25"/>
      <c r="E47" s="25"/>
      <c r="F47" s="311"/>
      <c r="G47" s="312"/>
      <c r="H47" s="312"/>
      <c r="I47" s="312"/>
      <c r="J47" s="312"/>
      <c r="K47" s="313"/>
      <c r="L47" s="25"/>
    </row>
    <row r="48" spans="1:12" ht="14.75" customHeight="1" x14ac:dyDescent="0.15">
      <c r="A48" s="42" t="s">
        <v>154</v>
      </c>
      <c r="B48" s="25"/>
      <c r="C48" s="25"/>
      <c r="D48" s="25"/>
      <c r="E48" s="25"/>
      <c r="F48" s="311"/>
      <c r="G48" s="312"/>
      <c r="H48" s="312"/>
      <c r="I48" s="312"/>
      <c r="J48" s="312"/>
      <c r="K48" s="313"/>
      <c r="L48" s="25"/>
    </row>
    <row r="49" spans="1:12" ht="13.75" customHeight="1" x14ac:dyDescent="0.15">
      <c r="A49" s="26" t="s">
        <v>147</v>
      </c>
      <c r="B49" s="57" t="s">
        <v>148</v>
      </c>
      <c r="C49" s="26" t="s">
        <v>149</v>
      </c>
      <c r="D49" s="26" t="s">
        <v>150</v>
      </c>
      <c r="E49" s="25"/>
      <c r="F49" s="311"/>
      <c r="G49" s="312"/>
      <c r="H49" s="312"/>
      <c r="I49" s="312"/>
      <c r="J49" s="312"/>
      <c r="K49" s="313"/>
      <c r="L49" s="25"/>
    </row>
    <row r="50" spans="1:12" ht="15.25" customHeight="1" x14ac:dyDescent="0.15">
      <c r="A50" s="58">
        <v>5</v>
      </c>
      <c r="B50" s="59">
        <f>(C50*D50)/A50</f>
        <v>0.8</v>
      </c>
      <c r="C50" s="54">
        <v>0.4</v>
      </c>
      <c r="D50" s="58">
        <v>10</v>
      </c>
      <c r="E50" s="25"/>
      <c r="F50" s="311"/>
      <c r="G50" s="312"/>
      <c r="H50" s="312"/>
      <c r="I50" s="312"/>
      <c r="J50" s="312"/>
      <c r="K50" s="313"/>
      <c r="L50" s="25"/>
    </row>
  </sheetData>
  <mergeCells count="68">
    <mergeCell ref="F40:G40"/>
    <mergeCell ref="F38:G38"/>
    <mergeCell ref="F41:K50"/>
    <mergeCell ref="F39:G39"/>
    <mergeCell ref="F36:G36"/>
    <mergeCell ref="F28:G28"/>
    <mergeCell ref="J31:K31"/>
    <mergeCell ref="H28:I28"/>
    <mergeCell ref="J32:K32"/>
    <mergeCell ref="F37:G37"/>
    <mergeCell ref="F35:G35"/>
    <mergeCell ref="A34:I34"/>
    <mergeCell ref="J33:K33"/>
    <mergeCell ref="F13:G13"/>
    <mergeCell ref="C13:E13"/>
    <mergeCell ref="A13:B13"/>
    <mergeCell ref="J27:K27"/>
    <mergeCell ref="J26:K26"/>
    <mergeCell ref="F15:G15"/>
    <mergeCell ref="J17:K17"/>
    <mergeCell ref="F14:G14"/>
    <mergeCell ref="H20:H22"/>
    <mergeCell ref="E17:F17"/>
    <mergeCell ref="A14:E14"/>
    <mergeCell ref="J16:K16"/>
    <mergeCell ref="A15:C23"/>
    <mergeCell ref="J25:K25"/>
    <mergeCell ref="D19:E19"/>
    <mergeCell ref="D20:E20"/>
    <mergeCell ref="J24:K24"/>
    <mergeCell ref="A24:B24"/>
    <mergeCell ref="J23:K23"/>
    <mergeCell ref="J22:K22"/>
    <mergeCell ref="J21:K21"/>
    <mergeCell ref="J20:K20"/>
    <mergeCell ref="D23:F23"/>
    <mergeCell ref="D22:E22"/>
    <mergeCell ref="D21:E21"/>
    <mergeCell ref="J19:K19"/>
    <mergeCell ref="F16:G16"/>
    <mergeCell ref="J18:K18"/>
    <mergeCell ref="C9:E9"/>
    <mergeCell ref="A12:B12"/>
    <mergeCell ref="A11:B11"/>
    <mergeCell ref="A10:B10"/>
    <mergeCell ref="F10:G10"/>
    <mergeCell ref="A9:B9"/>
    <mergeCell ref="F9:G9"/>
    <mergeCell ref="F11:G11"/>
    <mergeCell ref="F12:G12"/>
    <mergeCell ref="C12:E12"/>
    <mergeCell ref="C11:E11"/>
    <mergeCell ref="C10:E10"/>
    <mergeCell ref="A1:L1"/>
    <mergeCell ref="F8:G8"/>
    <mergeCell ref="C8:E8"/>
    <mergeCell ref="A8:B8"/>
    <mergeCell ref="F7:G7"/>
    <mergeCell ref="C7:E7"/>
    <mergeCell ref="A7:B7"/>
    <mergeCell ref="F6:G6"/>
    <mergeCell ref="C6:E6"/>
    <mergeCell ref="A6:B6"/>
    <mergeCell ref="F5:G5"/>
    <mergeCell ref="C5:E5"/>
    <mergeCell ref="A5:B5"/>
    <mergeCell ref="F4:G4"/>
    <mergeCell ref="A3:L3"/>
  </mergeCells>
  <pageMargins left="0.75" right="0.75" top="0.75" bottom="0.5" header="0.25" footer="0.25"/>
  <pageSetup scale="9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showGridLines="0" workbookViewId="0">
      <selection sqref="A1:J1"/>
    </sheetView>
  </sheetViews>
  <sheetFormatPr baseColWidth="10" defaultColWidth="16.33203125" defaultRowHeight="18" customHeight="1" x14ac:dyDescent="0.15"/>
  <cols>
    <col min="1" max="1" width="29.33203125" style="61" customWidth="1"/>
    <col min="2" max="2" width="30.1640625" style="61" customWidth="1"/>
    <col min="3" max="3" width="10.83203125" style="61" customWidth="1"/>
    <col min="4" max="4" width="14.83203125" style="61" customWidth="1"/>
    <col min="5" max="5" width="11" style="61" customWidth="1"/>
    <col min="6" max="6" width="18.5" style="61" customWidth="1"/>
    <col min="7" max="7" width="19.33203125" style="61" customWidth="1"/>
    <col min="8" max="11" width="16.33203125" style="61" customWidth="1"/>
    <col min="12" max="16384" width="16.33203125" style="61"/>
  </cols>
  <sheetData>
    <row r="1" spans="1:10" ht="28" customHeight="1" x14ac:dyDescent="0.15">
      <c r="A1" s="314" t="s">
        <v>155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36.5" customHeight="1" x14ac:dyDescent="0.15">
      <c r="A2" s="315" t="s">
        <v>156</v>
      </c>
      <c r="B2" s="316"/>
      <c r="C2" s="63" t="s">
        <v>157</v>
      </c>
      <c r="D2" s="64">
        <v>15</v>
      </c>
      <c r="E2" s="65"/>
      <c r="F2" s="62" t="s">
        <v>124</v>
      </c>
      <c r="G2" s="66"/>
      <c r="H2" s="66"/>
      <c r="I2" s="66"/>
      <c r="J2" s="67"/>
    </row>
    <row r="3" spans="1:10" ht="50" customHeight="1" x14ac:dyDescent="0.15">
      <c r="A3" s="68" t="s">
        <v>158</v>
      </c>
      <c r="B3" s="69" t="s">
        <v>106</v>
      </c>
      <c r="C3" s="69" t="s">
        <v>159</v>
      </c>
      <c r="D3" s="70" t="s">
        <v>160</v>
      </c>
      <c r="E3" s="65"/>
      <c r="F3" s="68" t="s">
        <v>161</v>
      </c>
      <c r="G3" s="69" t="s">
        <v>162</v>
      </c>
      <c r="H3" s="71"/>
      <c r="I3" s="71"/>
      <c r="J3" s="72"/>
    </row>
    <row r="4" spans="1:10" ht="22" customHeight="1" x14ac:dyDescent="0.15">
      <c r="A4" s="68" t="s">
        <v>163</v>
      </c>
      <c r="B4" s="69" t="s">
        <v>110</v>
      </c>
      <c r="C4" s="73">
        <f>10-(SUM(C5:C10))</f>
        <v>7.308099099099099</v>
      </c>
      <c r="D4" s="74">
        <f t="shared" ref="D4:D9" si="0">C4*$D$2</f>
        <v>109.62148648648649</v>
      </c>
      <c r="E4" s="65"/>
      <c r="F4" s="68" t="s">
        <v>164</v>
      </c>
      <c r="G4" s="75" t="s">
        <v>125</v>
      </c>
      <c r="H4" s="75" t="s">
        <v>126</v>
      </c>
      <c r="I4" s="75" t="s">
        <v>165</v>
      </c>
      <c r="J4" s="70" t="s">
        <v>166</v>
      </c>
    </row>
    <row r="5" spans="1:10" ht="22.5" customHeight="1" x14ac:dyDescent="0.15">
      <c r="A5" s="68" t="s">
        <v>167</v>
      </c>
      <c r="B5" s="69" t="s">
        <v>113</v>
      </c>
      <c r="C5" s="73">
        <f t="shared" ref="C5:C10" si="1">C19</f>
        <v>0.90090090090090091</v>
      </c>
      <c r="D5" s="74">
        <f t="shared" si="0"/>
        <v>13.513513513513514</v>
      </c>
      <c r="E5" s="65"/>
      <c r="F5" s="76" t="s">
        <v>128</v>
      </c>
      <c r="G5" s="77">
        <v>96</v>
      </c>
      <c r="H5" s="77">
        <v>60</v>
      </c>
      <c r="I5" s="78">
        <f>H5/60</f>
        <v>1</v>
      </c>
      <c r="J5" s="79"/>
    </row>
    <row r="6" spans="1:10" ht="22.5" customHeight="1" x14ac:dyDescent="0.15">
      <c r="A6" s="68" t="s">
        <v>168</v>
      </c>
      <c r="B6" s="69" t="s">
        <v>169</v>
      </c>
      <c r="C6" s="80">
        <f t="shared" si="1"/>
        <v>0.125</v>
      </c>
      <c r="D6" s="81">
        <f t="shared" si="0"/>
        <v>1.875</v>
      </c>
      <c r="E6" s="65"/>
      <c r="F6" s="82" t="s">
        <v>129</v>
      </c>
      <c r="G6" s="83">
        <v>96</v>
      </c>
      <c r="H6" s="83">
        <v>20</v>
      </c>
      <c r="I6" s="66"/>
      <c r="J6" s="67"/>
    </row>
    <row r="7" spans="1:10" ht="22" customHeight="1" x14ac:dyDescent="0.15">
      <c r="A7" s="68" t="s">
        <v>170</v>
      </c>
      <c r="B7" s="69" t="s">
        <v>171</v>
      </c>
      <c r="C7" s="80">
        <f t="shared" si="1"/>
        <v>6.5999999999999989E-2</v>
      </c>
      <c r="D7" s="81">
        <f t="shared" si="0"/>
        <v>0.98999999999999988</v>
      </c>
      <c r="E7" s="65"/>
      <c r="F7" s="68" t="s">
        <v>131</v>
      </c>
      <c r="G7" s="84">
        <v>60</v>
      </c>
      <c r="H7" s="85">
        <v>30</v>
      </c>
      <c r="I7" s="71"/>
      <c r="J7" s="86">
        <v>30</v>
      </c>
    </row>
    <row r="8" spans="1:10" ht="22.5" customHeight="1" x14ac:dyDescent="0.15">
      <c r="A8" s="68" t="s">
        <v>172</v>
      </c>
      <c r="B8" s="69" t="s">
        <v>173</v>
      </c>
      <c r="C8" s="73">
        <f t="shared" si="1"/>
        <v>0.3</v>
      </c>
      <c r="D8" s="74">
        <f t="shared" si="0"/>
        <v>4.5</v>
      </c>
      <c r="E8" s="65"/>
      <c r="F8" s="76" t="s">
        <v>133</v>
      </c>
      <c r="G8" s="77">
        <v>65</v>
      </c>
      <c r="H8" s="77">
        <f>(B13/900)*60</f>
        <v>126.6</v>
      </c>
      <c r="I8" s="78">
        <f>H8/60</f>
        <v>2.11</v>
      </c>
      <c r="J8" s="87" t="s">
        <v>174</v>
      </c>
    </row>
    <row r="9" spans="1:10" ht="23" customHeight="1" x14ac:dyDescent="0.15">
      <c r="A9" s="68" t="s">
        <v>175</v>
      </c>
      <c r="B9" s="69" t="s">
        <v>173</v>
      </c>
      <c r="C9" s="73">
        <f t="shared" si="1"/>
        <v>0.3</v>
      </c>
      <c r="D9" s="88">
        <f t="shared" si="0"/>
        <v>4.5</v>
      </c>
      <c r="E9" s="65"/>
      <c r="F9" s="89" t="s">
        <v>176</v>
      </c>
      <c r="G9" s="90">
        <v>65</v>
      </c>
      <c r="H9" s="90">
        <v>120</v>
      </c>
      <c r="I9" s="90">
        <f>H9/60</f>
        <v>2</v>
      </c>
      <c r="J9" s="91" t="s">
        <v>177</v>
      </c>
    </row>
    <row r="10" spans="1:10" ht="22.5" customHeight="1" x14ac:dyDescent="0.15">
      <c r="A10" s="68" t="s">
        <v>178</v>
      </c>
      <c r="B10" s="69" t="s">
        <v>179</v>
      </c>
      <c r="C10" s="92">
        <f t="shared" si="1"/>
        <v>1</v>
      </c>
      <c r="D10" s="93">
        <f>SUM(D4:D9)</f>
        <v>135</v>
      </c>
      <c r="E10" s="65"/>
      <c r="F10" s="62" t="s">
        <v>180</v>
      </c>
      <c r="G10" s="94"/>
      <c r="H10" s="66"/>
      <c r="I10" s="66"/>
      <c r="J10" s="67"/>
    </row>
    <row r="11" spans="1:10" ht="22.5" customHeight="1" x14ac:dyDescent="0.15">
      <c r="A11" s="95"/>
      <c r="B11" s="96" t="s">
        <v>181</v>
      </c>
      <c r="C11" s="97">
        <f>SUM(C4:C10)</f>
        <v>10.000000000000002</v>
      </c>
      <c r="D11" s="79"/>
      <c r="E11" s="65"/>
      <c r="F11" s="76" t="s">
        <v>182</v>
      </c>
      <c r="G11" s="96" t="s">
        <v>183</v>
      </c>
      <c r="H11" s="98" t="s">
        <v>184</v>
      </c>
      <c r="I11" s="99"/>
      <c r="J11" s="79"/>
    </row>
    <row r="12" spans="1:10" ht="22.5" customHeight="1" x14ac:dyDescent="0.15">
      <c r="A12" s="100" t="s">
        <v>185</v>
      </c>
      <c r="B12" s="101" t="s">
        <v>186</v>
      </c>
      <c r="C12" s="66"/>
      <c r="D12" s="66"/>
      <c r="E12" s="71"/>
      <c r="F12" s="66"/>
      <c r="G12" s="66"/>
      <c r="H12" s="94"/>
      <c r="I12" s="94"/>
      <c r="J12" s="66"/>
    </row>
    <row r="13" spans="1:10" ht="22" customHeight="1" x14ac:dyDescent="0.15">
      <c r="A13" s="75" t="s">
        <v>187</v>
      </c>
      <c r="B13" s="102">
        <v>1899</v>
      </c>
      <c r="C13" s="103" t="s">
        <v>188</v>
      </c>
      <c r="D13" s="71"/>
      <c r="E13" s="71"/>
      <c r="F13" s="71"/>
      <c r="G13" s="71"/>
      <c r="H13" s="104"/>
      <c r="I13" s="104"/>
      <c r="J13" s="71"/>
    </row>
    <row r="14" spans="1:10" ht="22" customHeight="1" x14ac:dyDescent="0.15">
      <c r="A14" s="71"/>
      <c r="B14" s="71"/>
      <c r="C14" s="75" t="s">
        <v>137</v>
      </c>
      <c r="D14" s="75" t="s">
        <v>138</v>
      </c>
      <c r="E14" s="105" t="s">
        <v>48</v>
      </c>
      <c r="F14" s="105" t="s">
        <v>25</v>
      </c>
      <c r="G14" s="105" t="s">
        <v>19</v>
      </c>
      <c r="H14" s="105" t="s">
        <v>16</v>
      </c>
      <c r="I14" s="71"/>
      <c r="J14" s="71"/>
    </row>
    <row r="15" spans="1:10" ht="22" customHeight="1" x14ac:dyDescent="0.15">
      <c r="A15" s="69" t="s">
        <v>187</v>
      </c>
      <c r="B15" s="69" t="s">
        <v>189</v>
      </c>
      <c r="C15" s="85">
        <f>LEN(B15)</f>
        <v>20</v>
      </c>
      <c r="D15" s="85">
        <f>(2*(E15+F15))+(4*(G15+H15))</f>
        <v>60</v>
      </c>
      <c r="E15" s="106">
        <f t="shared" ref="E15:H16" si="2">LEN($B15)-LEN(SUBSTITUTE($B15,""&amp;E$14&amp;"",""))</f>
        <v>4</v>
      </c>
      <c r="F15" s="106">
        <f t="shared" si="2"/>
        <v>6</v>
      </c>
      <c r="G15" s="106">
        <f t="shared" si="2"/>
        <v>6</v>
      </c>
      <c r="H15" s="106">
        <f t="shared" si="2"/>
        <v>4</v>
      </c>
      <c r="I15" s="71"/>
      <c r="J15" s="71"/>
    </row>
    <row r="16" spans="1:10" ht="22" customHeight="1" x14ac:dyDescent="0.15">
      <c r="A16" s="69" t="s">
        <v>188</v>
      </c>
      <c r="B16" s="69" t="s">
        <v>190</v>
      </c>
      <c r="C16" s="85">
        <f>LEN(B16)</f>
        <v>20</v>
      </c>
      <c r="D16" s="85">
        <f>(2*(E16+F16))+(4*(G16+H16))</f>
        <v>60</v>
      </c>
      <c r="E16" s="106">
        <f t="shared" si="2"/>
        <v>4</v>
      </c>
      <c r="F16" s="106">
        <f t="shared" si="2"/>
        <v>6</v>
      </c>
      <c r="G16" s="106">
        <f t="shared" si="2"/>
        <v>4</v>
      </c>
      <c r="H16" s="106">
        <f t="shared" si="2"/>
        <v>6</v>
      </c>
      <c r="I16" s="71"/>
      <c r="J16" s="71"/>
    </row>
    <row r="17" spans="1:10" ht="22.5" customHeight="1" x14ac:dyDescent="0.15">
      <c r="A17" s="107" t="s">
        <v>191</v>
      </c>
      <c r="B17" s="108"/>
      <c r="C17" s="108"/>
      <c r="D17" s="108"/>
      <c r="E17" s="108"/>
      <c r="F17" s="108"/>
      <c r="G17" s="108"/>
      <c r="H17" s="108"/>
      <c r="I17" s="71"/>
      <c r="J17" s="71"/>
    </row>
    <row r="18" spans="1:10" ht="50.5" customHeight="1" x14ac:dyDescent="0.15">
      <c r="A18" s="109"/>
      <c r="B18" s="63" t="s">
        <v>192</v>
      </c>
      <c r="C18" s="63" t="s">
        <v>193</v>
      </c>
      <c r="D18" s="63" t="s">
        <v>194</v>
      </c>
      <c r="E18" s="63" t="s">
        <v>195</v>
      </c>
      <c r="F18" s="66"/>
      <c r="G18" s="66"/>
      <c r="H18" s="67"/>
      <c r="I18" s="110"/>
      <c r="J18" s="71"/>
    </row>
    <row r="19" spans="1:10" ht="22" customHeight="1" x14ac:dyDescent="0.15">
      <c r="A19" s="111" t="s">
        <v>196</v>
      </c>
      <c r="B19" s="92">
        <v>11.1</v>
      </c>
      <c r="C19" s="112">
        <f t="shared" ref="C19:C24" si="3">(D19*E19)/B19</f>
        <v>0.90090090090090091</v>
      </c>
      <c r="D19" s="92">
        <v>1</v>
      </c>
      <c r="E19" s="113">
        <v>10</v>
      </c>
      <c r="F19" s="92"/>
      <c r="G19" s="92"/>
      <c r="H19" s="114"/>
      <c r="I19" s="115"/>
      <c r="J19" s="92"/>
    </row>
    <row r="20" spans="1:10" ht="22" customHeight="1" x14ac:dyDescent="0.15">
      <c r="A20" s="111" t="s">
        <v>197</v>
      </c>
      <c r="B20" s="85">
        <v>1000</v>
      </c>
      <c r="C20" s="112">
        <f t="shared" si="3"/>
        <v>0.125</v>
      </c>
      <c r="D20" s="85">
        <v>12.5</v>
      </c>
      <c r="E20" s="85">
        <v>10</v>
      </c>
      <c r="F20" s="71"/>
      <c r="G20" s="71"/>
      <c r="H20" s="72"/>
      <c r="I20" s="110"/>
      <c r="J20" s="71"/>
    </row>
    <row r="21" spans="1:10" ht="22" customHeight="1" x14ac:dyDescent="0.15">
      <c r="A21" s="111" t="s">
        <v>198</v>
      </c>
      <c r="B21" s="116">
        <f>F27/G29</f>
        <v>4.5454545454545459</v>
      </c>
      <c r="C21" s="117">
        <f t="shared" si="3"/>
        <v>6.5999999999999989E-2</v>
      </c>
      <c r="D21" s="85">
        <v>0.03</v>
      </c>
      <c r="E21" s="85">
        <v>10</v>
      </c>
      <c r="F21" s="71"/>
      <c r="G21" s="71"/>
      <c r="H21" s="72"/>
      <c r="I21" s="110"/>
      <c r="J21" s="71"/>
    </row>
    <row r="22" spans="1:10" ht="22" customHeight="1" x14ac:dyDescent="0.15">
      <c r="A22" s="111" t="s">
        <v>199</v>
      </c>
      <c r="B22" s="85">
        <v>10</v>
      </c>
      <c r="C22" s="117">
        <f t="shared" si="3"/>
        <v>0.3</v>
      </c>
      <c r="D22" s="85">
        <v>0.3</v>
      </c>
      <c r="E22" s="85">
        <v>10</v>
      </c>
      <c r="F22" s="71"/>
      <c r="G22" s="71"/>
      <c r="H22" s="72"/>
      <c r="I22" s="110"/>
      <c r="J22" s="71"/>
    </row>
    <row r="23" spans="1:10" ht="22" customHeight="1" x14ac:dyDescent="0.15">
      <c r="A23" s="111" t="s">
        <v>200</v>
      </c>
      <c r="B23" s="85">
        <v>10</v>
      </c>
      <c r="C23" s="117">
        <f t="shared" si="3"/>
        <v>0.3</v>
      </c>
      <c r="D23" s="85">
        <v>0.3</v>
      </c>
      <c r="E23" s="85">
        <v>10</v>
      </c>
      <c r="F23" s="71"/>
      <c r="G23" s="71"/>
      <c r="H23" s="72"/>
      <c r="I23" s="110"/>
      <c r="J23" s="71"/>
    </row>
    <row r="24" spans="1:10" ht="22" customHeight="1" x14ac:dyDescent="0.15">
      <c r="A24" s="111" t="s">
        <v>201</v>
      </c>
      <c r="B24" s="85">
        <v>10</v>
      </c>
      <c r="C24" s="118">
        <f t="shared" si="3"/>
        <v>1</v>
      </c>
      <c r="D24" s="85">
        <v>1</v>
      </c>
      <c r="E24" s="85">
        <v>10</v>
      </c>
      <c r="F24" s="71"/>
      <c r="G24" s="71"/>
      <c r="H24" s="72"/>
      <c r="I24" s="110"/>
      <c r="J24" s="71"/>
    </row>
    <row r="25" spans="1:10" ht="22" customHeight="1" x14ac:dyDescent="0.15">
      <c r="A25" s="111" t="s">
        <v>202</v>
      </c>
      <c r="B25" s="71"/>
      <c r="C25" s="71"/>
      <c r="D25" s="71"/>
      <c r="E25" s="71"/>
      <c r="F25" s="71"/>
      <c r="G25" s="71"/>
      <c r="H25" s="72"/>
      <c r="I25" s="110"/>
      <c r="J25" s="71"/>
    </row>
    <row r="26" spans="1:10" ht="36" customHeight="1" x14ac:dyDescent="0.15">
      <c r="A26" s="110"/>
      <c r="B26" s="75" t="s">
        <v>203</v>
      </c>
      <c r="C26" s="75" t="s">
        <v>204</v>
      </c>
      <c r="D26" s="75" t="s">
        <v>205</v>
      </c>
      <c r="E26" s="75" t="s">
        <v>206</v>
      </c>
      <c r="F26" s="75" t="s">
        <v>207</v>
      </c>
      <c r="G26" s="75" t="s">
        <v>193</v>
      </c>
      <c r="H26" s="72"/>
      <c r="I26" s="110"/>
      <c r="J26" s="71"/>
    </row>
    <row r="27" spans="1:10" ht="22" customHeight="1" x14ac:dyDescent="0.15">
      <c r="A27" s="68" t="s">
        <v>208</v>
      </c>
      <c r="B27" s="119">
        <v>5</v>
      </c>
      <c r="C27" s="119">
        <v>50</v>
      </c>
      <c r="D27" s="119">
        <f>B27*C27</f>
        <v>250</v>
      </c>
      <c r="E27" s="119">
        <v>20</v>
      </c>
      <c r="F27" s="119">
        <f>D27</f>
        <v>250</v>
      </c>
      <c r="G27" s="119">
        <f>C27</f>
        <v>50</v>
      </c>
      <c r="H27" s="72"/>
      <c r="I27" s="110"/>
      <c r="J27" s="71"/>
    </row>
    <row r="28" spans="1:10" ht="22" customHeight="1" x14ac:dyDescent="0.15">
      <c r="A28" s="68" t="s">
        <v>209</v>
      </c>
      <c r="B28" s="119">
        <v>2.5</v>
      </c>
      <c r="C28" s="119">
        <v>50</v>
      </c>
      <c r="D28" s="119">
        <f>B28*C28</f>
        <v>125</v>
      </c>
      <c r="E28" s="119">
        <v>1</v>
      </c>
      <c r="F28" s="119">
        <f>D27/E27</f>
        <v>12.5</v>
      </c>
      <c r="G28" s="84">
        <f>(C28*F28)/D28</f>
        <v>5</v>
      </c>
      <c r="H28" s="72"/>
      <c r="I28" s="110"/>
      <c r="J28" s="71"/>
    </row>
    <row r="29" spans="1:10" ht="22.5" customHeight="1" x14ac:dyDescent="0.15">
      <c r="A29" s="95"/>
      <c r="B29" s="108"/>
      <c r="C29" s="108"/>
      <c r="D29" s="108"/>
      <c r="E29" s="108"/>
      <c r="F29" s="98" t="s">
        <v>210</v>
      </c>
      <c r="G29" s="120">
        <f>SUM(G27:G28)</f>
        <v>55</v>
      </c>
      <c r="H29" s="87" t="s">
        <v>211</v>
      </c>
      <c r="I29" s="110"/>
      <c r="J29" s="71"/>
    </row>
  </sheetData>
  <mergeCells count="2">
    <mergeCell ref="A1:J1"/>
    <mergeCell ref="A2:B2"/>
  </mergeCells>
  <pageMargins left="1" right="1" top="1" bottom="1" header="0.25" footer="0.25"/>
  <pageSetup scale="6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61"/>
  <sheetViews>
    <sheetView showGridLines="0" workbookViewId="0"/>
  </sheetViews>
  <sheetFormatPr baseColWidth="10" defaultColWidth="12" defaultRowHeight="14" customHeight="1" x14ac:dyDescent="0.15"/>
  <cols>
    <col min="1" max="2" width="10" style="121" customWidth="1"/>
    <col min="3" max="3" width="23.6640625" style="121" customWidth="1"/>
    <col min="4" max="4" width="28.6640625" style="121" customWidth="1"/>
    <col min="5" max="8" width="12" style="121" customWidth="1"/>
    <col min="9" max="9" width="16.6640625" style="121" customWidth="1"/>
    <col min="10" max="10" width="39.6640625" style="121" customWidth="1"/>
    <col min="11" max="11" width="65.6640625" style="121" customWidth="1"/>
    <col min="12" max="13" width="12" style="121" customWidth="1"/>
    <col min="14" max="14" width="3.83203125" style="121" customWidth="1"/>
    <col min="15" max="15" width="3.5" style="121" customWidth="1"/>
    <col min="16" max="16" width="3.1640625" style="121" customWidth="1"/>
    <col min="17" max="17" width="4.6640625" style="121" customWidth="1"/>
    <col min="18" max="23" width="12" style="121" customWidth="1"/>
    <col min="24" max="24" width="19" style="121" customWidth="1"/>
    <col min="25" max="25" width="12" style="121" customWidth="1"/>
    <col min="26" max="26" width="29" style="121" customWidth="1"/>
    <col min="27" max="33" width="12" style="121" customWidth="1"/>
    <col min="34" max="16384" width="12" style="121"/>
  </cols>
  <sheetData>
    <row r="1" spans="1:32" ht="18.75" customHeight="1" x14ac:dyDescent="0.15">
      <c r="A1" s="268" t="s">
        <v>212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  <c r="AF1" s="268"/>
    </row>
    <row r="2" spans="1:32" ht="17" customHeight="1" x14ac:dyDescent="0.1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2" ht="17" customHeight="1" x14ac:dyDescent="0.15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</row>
    <row r="4" spans="1:32" ht="17" customHeight="1" x14ac:dyDescent="0.15">
      <c r="A4" s="124"/>
      <c r="B4" s="124"/>
      <c r="C4" s="317" t="s">
        <v>213</v>
      </c>
      <c r="D4" s="318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5" t="s">
        <v>214</v>
      </c>
      <c r="W4" s="125" t="s">
        <v>215</v>
      </c>
      <c r="X4" s="126">
        <v>0</v>
      </c>
      <c r="Y4" s="125" t="s">
        <v>216</v>
      </c>
      <c r="Z4" s="125" t="s">
        <v>217</v>
      </c>
      <c r="AA4" s="123"/>
      <c r="AB4" s="123"/>
      <c r="AC4" s="123"/>
      <c r="AD4" s="123"/>
      <c r="AE4" s="123"/>
      <c r="AF4" s="123"/>
    </row>
    <row r="5" spans="1:32" ht="17" customHeight="1" x14ac:dyDescent="0.15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5" t="s">
        <v>218</v>
      </c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</row>
    <row r="6" spans="1:32" ht="47" customHeight="1" x14ac:dyDescent="0.15">
      <c r="A6" s="125" t="s">
        <v>219</v>
      </c>
      <c r="B6" s="123"/>
      <c r="C6" s="127" t="s">
        <v>220</v>
      </c>
      <c r="D6" s="127" t="s">
        <v>221</v>
      </c>
      <c r="E6" s="128"/>
      <c r="F6" s="127" t="s">
        <v>222</v>
      </c>
      <c r="G6" s="127" t="s">
        <v>223</v>
      </c>
      <c r="H6" s="127" t="s">
        <v>224</v>
      </c>
      <c r="I6" s="127" t="s">
        <v>225</v>
      </c>
      <c r="J6" s="127" t="s">
        <v>226</v>
      </c>
      <c r="K6" s="127" t="s">
        <v>227</v>
      </c>
      <c r="L6" s="128"/>
      <c r="M6" s="127" t="s">
        <v>138</v>
      </c>
      <c r="N6" s="319" t="s">
        <v>228</v>
      </c>
      <c r="O6" s="320"/>
      <c r="P6" s="320"/>
      <c r="Q6" s="321"/>
      <c r="R6" s="127" t="s">
        <v>229</v>
      </c>
      <c r="S6" s="127" t="s">
        <v>230</v>
      </c>
      <c r="T6" s="127" t="s">
        <v>231</v>
      </c>
      <c r="U6" s="127" t="s">
        <v>232</v>
      </c>
      <c r="V6" s="127" t="s">
        <v>233</v>
      </c>
      <c r="W6" s="127" t="s">
        <v>234</v>
      </c>
      <c r="X6" s="127" t="s">
        <v>235</v>
      </c>
      <c r="Y6" s="127" t="s">
        <v>236</v>
      </c>
      <c r="Z6" s="127" t="s">
        <v>237</v>
      </c>
      <c r="AA6" s="123"/>
      <c r="AB6" s="123"/>
      <c r="AC6" s="123"/>
      <c r="AD6" s="123"/>
      <c r="AE6" s="123"/>
      <c r="AF6" s="123"/>
    </row>
    <row r="7" spans="1:32" ht="62" customHeight="1" x14ac:dyDescent="0.15">
      <c r="A7" s="123"/>
      <c r="B7" s="123"/>
      <c r="C7" s="128"/>
      <c r="D7" s="127" t="s">
        <v>238</v>
      </c>
      <c r="E7" s="127" t="s">
        <v>239</v>
      </c>
      <c r="F7" s="127" t="s">
        <v>240</v>
      </c>
      <c r="G7" s="127" t="s">
        <v>240</v>
      </c>
      <c r="H7" s="127" t="s">
        <v>241</v>
      </c>
      <c r="I7" s="128"/>
      <c r="J7" s="127" t="s">
        <v>242</v>
      </c>
      <c r="K7" s="127" t="s">
        <v>242</v>
      </c>
      <c r="L7" s="128"/>
      <c r="M7" s="127" t="s">
        <v>243</v>
      </c>
      <c r="N7" s="128"/>
      <c r="O7" s="127" t="s">
        <v>244</v>
      </c>
      <c r="P7" s="128"/>
      <c r="Q7" s="127" t="s">
        <v>245</v>
      </c>
      <c r="R7" s="127" t="s">
        <v>243</v>
      </c>
      <c r="S7" s="128"/>
      <c r="T7" s="128"/>
      <c r="U7" s="127" t="s">
        <v>246</v>
      </c>
      <c r="V7" s="129"/>
      <c r="W7" s="127" t="s">
        <v>247</v>
      </c>
      <c r="X7" s="127" t="s">
        <v>247</v>
      </c>
      <c r="Y7" s="127" t="s">
        <v>248</v>
      </c>
      <c r="Z7" s="127" t="s">
        <v>249</v>
      </c>
      <c r="AA7" s="123"/>
      <c r="AB7" s="123"/>
      <c r="AC7" s="123"/>
      <c r="AD7" s="123"/>
      <c r="AE7" s="123"/>
      <c r="AF7" s="123"/>
    </row>
    <row r="8" spans="1:32" ht="24.25" customHeight="1" x14ac:dyDescent="0.15">
      <c r="A8" s="128"/>
      <c r="B8" s="127" t="s">
        <v>250</v>
      </c>
      <c r="C8" s="130" t="s">
        <v>74</v>
      </c>
      <c r="D8" s="125" t="s">
        <v>195</v>
      </c>
      <c r="E8" s="123"/>
      <c r="F8" s="126">
        <v>33092192</v>
      </c>
      <c r="G8" s="126">
        <v>33092209</v>
      </c>
      <c r="H8" s="131" t="s">
        <v>251</v>
      </c>
      <c r="I8" s="131" t="s">
        <v>252</v>
      </c>
      <c r="J8" s="132" t="s">
        <v>253</v>
      </c>
      <c r="K8" s="132" t="s">
        <v>254</v>
      </c>
      <c r="L8" s="126">
        <f>LEN(K8)</f>
        <v>20</v>
      </c>
      <c r="M8" s="133">
        <f>(N8*O8)+(P8*Q8)</f>
        <v>58</v>
      </c>
      <c r="N8" s="126">
        <v>2</v>
      </c>
      <c r="O8" s="126">
        <v>11</v>
      </c>
      <c r="P8" s="126">
        <v>4</v>
      </c>
      <c r="Q8" s="126">
        <v>9</v>
      </c>
      <c r="R8" s="134"/>
      <c r="S8" s="135">
        <v>50</v>
      </c>
      <c r="T8" s="134"/>
      <c r="U8" s="134"/>
      <c r="V8" s="134"/>
      <c r="W8" s="134"/>
      <c r="X8" s="136" t="s">
        <v>255</v>
      </c>
      <c r="Y8" s="135">
        <v>3</v>
      </c>
      <c r="Z8" s="131" t="s">
        <v>256</v>
      </c>
      <c r="AA8" s="123"/>
      <c r="AB8" s="123"/>
      <c r="AC8" s="123"/>
      <c r="AD8" s="123"/>
      <c r="AE8" s="123"/>
      <c r="AF8" s="123"/>
    </row>
    <row r="9" spans="1:32" ht="24.25" customHeight="1" x14ac:dyDescent="0.15">
      <c r="A9" s="123"/>
      <c r="B9" s="125" t="s">
        <v>250</v>
      </c>
      <c r="C9" s="130" t="s">
        <v>76</v>
      </c>
      <c r="D9" s="125" t="s">
        <v>257</v>
      </c>
      <c r="E9" s="123"/>
      <c r="F9" s="123"/>
      <c r="G9" s="123"/>
      <c r="H9" s="136" t="s">
        <v>258</v>
      </c>
      <c r="I9" s="136" t="s">
        <v>259</v>
      </c>
      <c r="J9" s="132" t="s">
        <v>260</v>
      </c>
      <c r="K9" s="132" t="s">
        <v>261</v>
      </c>
      <c r="L9" s="126">
        <f>LEN(K9)</f>
        <v>20</v>
      </c>
      <c r="M9" s="133">
        <f>(N9*O9)+(P9*Q9)</f>
        <v>60</v>
      </c>
      <c r="N9" s="126">
        <v>2</v>
      </c>
      <c r="O9" s="126">
        <v>10</v>
      </c>
      <c r="P9" s="126">
        <v>4</v>
      </c>
      <c r="Q9" s="126">
        <v>10</v>
      </c>
      <c r="R9" s="134"/>
      <c r="S9" s="135">
        <v>52</v>
      </c>
      <c r="T9" s="134"/>
      <c r="U9" s="134"/>
      <c r="V9" s="134"/>
      <c r="W9" s="134"/>
      <c r="X9" s="136" t="s">
        <v>255</v>
      </c>
      <c r="Y9" s="137">
        <v>4</v>
      </c>
      <c r="Z9" s="131" t="s">
        <v>256</v>
      </c>
      <c r="AA9" s="123"/>
      <c r="AB9" s="123"/>
      <c r="AC9" s="123"/>
      <c r="AD9" s="123"/>
      <c r="AE9" s="123"/>
      <c r="AF9" s="123"/>
    </row>
    <row r="10" spans="1:32" ht="24.25" customHeight="1" x14ac:dyDescent="0.15">
      <c r="A10" s="123"/>
      <c r="B10" s="123"/>
      <c r="C10" s="123"/>
      <c r="D10" s="123"/>
      <c r="E10" s="123"/>
      <c r="F10" s="123"/>
      <c r="G10" s="123"/>
      <c r="H10" s="123"/>
      <c r="I10" s="123"/>
      <c r="J10" s="138"/>
      <c r="K10" s="138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</row>
    <row r="11" spans="1:32" ht="32" customHeight="1" x14ac:dyDescent="0.15">
      <c r="A11" s="123"/>
      <c r="B11" s="125" t="s">
        <v>250</v>
      </c>
      <c r="C11" s="130" t="s">
        <v>69</v>
      </c>
      <c r="D11" s="125" t="s">
        <v>262</v>
      </c>
      <c r="E11" s="123"/>
      <c r="F11" s="126">
        <v>33092216</v>
      </c>
      <c r="G11" s="126">
        <v>33092233</v>
      </c>
      <c r="H11" s="131" t="s">
        <v>251</v>
      </c>
      <c r="I11" s="131" t="s">
        <v>252</v>
      </c>
      <c r="J11" s="132" t="s">
        <v>263</v>
      </c>
      <c r="K11" s="132" t="s">
        <v>264</v>
      </c>
      <c r="L11" s="126">
        <f>LEN(K11)</f>
        <v>20</v>
      </c>
      <c r="M11" s="133">
        <f>(N11*O11)+(P11*Q11)</f>
        <v>58</v>
      </c>
      <c r="N11" s="126">
        <v>2</v>
      </c>
      <c r="O11" s="126">
        <v>11</v>
      </c>
      <c r="P11" s="126">
        <v>4</v>
      </c>
      <c r="Q11" s="126">
        <v>9</v>
      </c>
      <c r="R11" s="134"/>
      <c r="S11" s="135">
        <v>46</v>
      </c>
      <c r="T11" s="134"/>
      <c r="U11" s="134"/>
      <c r="V11" s="134"/>
      <c r="W11" s="134"/>
      <c r="X11" s="139" t="s">
        <v>265</v>
      </c>
      <c r="Y11" s="135">
        <v>0</v>
      </c>
      <c r="Z11" s="140" t="s">
        <v>266</v>
      </c>
      <c r="AA11" s="123"/>
      <c r="AB11" s="123"/>
      <c r="AC11" s="123"/>
      <c r="AD11" s="123"/>
      <c r="AE11" s="123"/>
      <c r="AF11" s="123"/>
    </row>
    <row r="12" spans="1:32" ht="32" customHeight="1" x14ac:dyDescent="0.15">
      <c r="A12" s="123"/>
      <c r="B12" s="125" t="s">
        <v>250</v>
      </c>
      <c r="C12" s="136" t="s">
        <v>71</v>
      </c>
      <c r="D12" s="125" t="s">
        <v>267</v>
      </c>
      <c r="E12" s="123"/>
      <c r="F12" s="126">
        <f>F11-G20</f>
        <v>-6456</v>
      </c>
      <c r="G12" s="123"/>
      <c r="H12" s="136" t="s">
        <v>259</v>
      </c>
      <c r="I12" s="136" t="s">
        <v>259</v>
      </c>
      <c r="J12" s="132" t="s">
        <v>268</v>
      </c>
      <c r="K12" s="132" t="s">
        <v>269</v>
      </c>
      <c r="L12" s="126">
        <f>LEN(K12)</f>
        <v>20</v>
      </c>
      <c r="M12" s="133">
        <f>(N12*O12)+(P12*Q12)</f>
        <v>58</v>
      </c>
      <c r="N12" s="126">
        <v>2</v>
      </c>
      <c r="O12" s="126">
        <v>11</v>
      </c>
      <c r="P12" s="126">
        <v>4</v>
      </c>
      <c r="Q12" s="126">
        <v>9</v>
      </c>
      <c r="R12" s="134"/>
      <c r="S12" s="135">
        <v>54</v>
      </c>
      <c r="T12" s="134"/>
      <c r="U12" s="134"/>
      <c r="V12" s="134"/>
      <c r="W12" s="134"/>
      <c r="X12" s="139" t="s">
        <v>265</v>
      </c>
      <c r="Y12" s="135">
        <v>1</v>
      </c>
      <c r="Z12" s="140" t="s">
        <v>270</v>
      </c>
      <c r="AA12" s="123"/>
      <c r="AB12" s="123"/>
      <c r="AC12" s="123"/>
      <c r="AD12" s="123"/>
      <c r="AE12" s="123"/>
      <c r="AF12" s="123"/>
    </row>
    <row r="13" spans="1:32" ht="24.25" customHeight="1" x14ac:dyDescent="0.15">
      <c r="A13" s="123"/>
      <c r="B13" s="123"/>
      <c r="C13" s="123"/>
      <c r="D13" s="123"/>
      <c r="E13" s="123"/>
      <c r="F13" s="123"/>
      <c r="G13" s="123"/>
      <c r="H13" s="123"/>
      <c r="I13" s="123"/>
      <c r="J13" s="138"/>
      <c r="K13" s="138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</row>
    <row r="14" spans="1:32" ht="24.25" customHeight="1" x14ac:dyDescent="0.15">
      <c r="A14" s="123"/>
      <c r="B14" s="125" t="s">
        <v>250</v>
      </c>
      <c r="C14" s="136" t="s">
        <v>64</v>
      </c>
      <c r="D14" s="125" t="s">
        <v>271</v>
      </c>
      <c r="E14" s="123"/>
      <c r="F14" s="126">
        <v>33092413</v>
      </c>
      <c r="G14" s="126">
        <v>33092429</v>
      </c>
      <c r="H14" s="131" t="s">
        <v>272</v>
      </c>
      <c r="I14" s="131" t="s">
        <v>252</v>
      </c>
      <c r="J14" s="132" t="s">
        <v>273</v>
      </c>
      <c r="K14" s="132" t="s">
        <v>274</v>
      </c>
      <c r="L14" s="126">
        <f>LEN(K14)</f>
        <v>20</v>
      </c>
      <c r="M14" s="133">
        <f>(N14*O14)+(P14*Q14)</f>
        <v>60</v>
      </c>
      <c r="N14" s="126">
        <v>2</v>
      </c>
      <c r="O14" s="126">
        <v>10</v>
      </c>
      <c r="P14" s="126">
        <v>4</v>
      </c>
      <c r="Q14" s="126">
        <v>10</v>
      </c>
      <c r="R14" s="134"/>
      <c r="S14" s="135">
        <v>48</v>
      </c>
      <c r="T14" s="134"/>
      <c r="U14" s="134"/>
      <c r="V14" s="134"/>
      <c r="W14" s="137">
        <v>-7.35</v>
      </c>
      <c r="X14" s="136" t="s">
        <v>275</v>
      </c>
      <c r="Y14" s="135">
        <v>2</v>
      </c>
      <c r="Z14" s="131" t="s">
        <v>276</v>
      </c>
      <c r="AA14" s="123"/>
      <c r="AB14" s="123"/>
      <c r="AC14" s="123"/>
      <c r="AD14" s="123"/>
      <c r="AE14" s="123"/>
      <c r="AF14" s="123"/>
    </row>
    <row r="15" spans="1:32" ht="24.25" customHeight="1" x14ac:dyDescent="0.15">
      <c r="A15" s="123"/>
      <c r="B15" s="125" t="s">
        <v>250</v>
      </c>
      <c r="C15" s="136" t="s">
        <v>66</v>
      </c>
      <c r="D15" s="125" t="s">
        <v>277</v>
      </c>
      <c r="E15" s="123"/>
      <c r="F15" s="123"/>
      <c r="G15" s="123"/>
      <c r="H15" s="131" t="s">
        <v>251</v>
      </c>
      <c r="I15" s="131" t="s">
        <v>252</v>
      </c>
      <c r="J15" s="132" t="s">
        <v>278</v>
      </c>
      <c r="K15" s="132" t="s">
        <v>279</v>
      </c>
      <c r="L15" s="126">
        <f>LEN(K15)</f>
        <v>20</v>
      </c>
      <c r="M15" s="133">
        <f>(N15*O15)+(P15*Q15)</f>
        <v>58</v>
      </c>
      <c r="N15" s="126">
        <v>2</v>
      </c>
      <c r="O15" s="126">
        <v>11</v>
      </c>
      <c r="P15" s="126">
        <v>4</v>
      </c>
      <c r="Q15" s="126">
        <v>9</v>
      </c>
      <c r="R15" s="134"/>
      <c r="S15" s="135">
        <v>46</v>
      </c>
      <c r="T15" s="134"/>
      <c r="U15" s="134"/>
      <c r="V15" s="134"/>
      <c r="W15" s="141">
        <v>-9.75</v>
      </c>
      <c r="X15" s="136" t="s">
        <v>275</v>
      </c>
      <c r="Y15" s="135">
        <v>3</v>
      </c>
      <c r="Z15" s="131" t="s">
        <v>276</v>
      </c>
      <c r="AA15" s="123"/>
      <c r="AB15" s="123"/>
      <c r="AC15" s="123"/>
      <c r="AD15" s="123"/>
      <c r="AE15" s="123"/>
      <c r="AF15" s="123"/>
    </row>
    <row r="16" spans="1:32" ht="24.25" customHeight="1" x14ac:dyDescent="0.15">
      <c r="A16" s="123"/>
      <c r="B16" s="123"/>
      <c r="C16" s="123"/>
      <c r="D16" s="123"/>
      <c r="E16" s="123"/>
      <c r="F16" s="123"/>
      <c r="G16" s="123"/>
      <c r="H16" s="123"/>
      <c r="I16" s="123"/>
      <c r="J16" s="138"/>
      <c r="K16" s="138"/>
      <c r="L16" s="123"/>
      <c r="M16" s="123"/>
      <c r="N16" s="123"/>
      <c r="O16" s="123"/>
      <c r="P16" s="123"/>
      <c r="Q16" s="123"/>
      <c r="R16" s="142"/>
      <c r="S16" s="142"/>
      <c r="T16" s="142"/>
      <c r="U16" s="142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</row>
    <row r="17" spans="1:32" ht="24.25" customHeight="1" x14ac:dyDescent="0.15">
      <c r="A17" s="123"/>
      <c r="B17" s="125" t="s">
        <v>280</v>
      </c>
      <c r="C17" s="130" t="s">
        <v>281</v>
      </c>
      <c r="D17" s="125" t="s">
        <v>282</v>
      </c>
      <c r="E17" s="123"/>
      <c r="F17" s="126">
        <v>33098789</v>
      </c>
      <c r="G17" s="126">
        <v>33098808</v>
      </c>
      <c r="H17" s="136" t="s">
        <v>259</v>
      </c>
      <c r="I17" s="136" t="s">
        <v>259</v>
      </c>
      <c r="J17" s="132" t="s">
        <v>282</v>
      </c>
      <c r="K17" s="132" t="s">
        <v>283</v>
      </c>
      <c r="L17" s="126">
        <f>LEN(K17)</f>
        <v>20</v>
      </c>
      <c r="M17" s="135">
        <f>(N17*O17)+(P17*Q17)</f>
        <v>58</v>
      </c>
      <c r="N17" s="126">
        <v>2</v>
      </c>
      <c r="O17" s="126">
        <v>11</v>
      </c>
      <c r="P17" s="126">
        <v>4</v>
      </c>
      <c r="Q17" s="126">
        <v>9</v>
      </c>
      <c r="R17" s="134"/>
      <c r="S17" s="135">
        <v>46</v>
      </c>
      <c r="T17" s="134"/>
      <c r="U17" s="134"/>
      <c r="V17" s="134"/>
      <c r="W17" s="134"/>
      <c r="X17" s="136" t="s">
        <v>284</v>
      </c>
      <c r="Y17" s="137">
        <v>4</v>
      </c>
      <c r="Z17" s="140" t="s">
        <v>285</v>
      </c>
      <c r="AA17" s="123"/>
      <c r="AB17" s="123"/>
      <c r="AC17" s="123"/>
      <c r="AD17" s="123"/>
      <c r="AE17" s="123"/>
      <c r="AF17" s="123"/>
    </row>
    <row r="18" spans="1:32" ht="24.25" customHeight="1" x14ac:dyDescent="0.15">
      <c r="A18" s="123"/>
      <c r="B18" s="125" t="s">
        <v>280</v>
      </c>
      <c r="C18" s="130" t="s">
        <v>286</v>
      </c>
      <c r="D18" s="125" t="s">
        <v>287</v>
      </c>
      <c r="E18" s="123"/>
      <c r="F18" s="123"/>
      <c r="G18" s="123"/>
      <c r="H18" s="131" t="s">
        <v>288</v>
      </c>
      <c r="I18" s="131" t="s">
        <v>289</v>
      </c>
      <c r="J18" s="132" t="s">
        <v>287</v>
      </c>
      <c r="K18" s="132" t="s">
        <v>290</v>
      </c>
      <c r="L18" s="126">
        <f>LEN(K18)</f>
        <v>20</v>
      </c>
      <c r="M18" s="135">
        <f>(N18*O18)+(P18*Q18)</f>
        <v>58</v>
      </c>
      <c r="N18" s="126">
        <v>2</v>
      </c>
      <c r="O18" s="126">
        <v>11</v>
      </c>
      <c r="P18" s="126">
        <v>4</v>
      </c>
      <c r="Q18" s="126">
        <v>9</v>
      </c>
      <c r="R18" s="134"/>
      <c r="S18" s="135">
        <v>42</v>
      </c>
      <c r="T18" s="134"/>
      <c r="U18" s="134"/>
      <c r="V18" s="134"/>
      <c r="W18" s="134"/>
      <c r="X18" s="136" t="s">
        <v>284</v>
      </c>
      <c r="Y18" s="137">
        <v>4</v>
      </c>
      <c r="Z18" s="140" t="s">
        <v>285</v>
      </c>
      <c r="AA18" s="123"/>
      <c r="AB18" s="123"/>
      <c r="AC18" s="123"/>
      <c r="AD18" s="123"/>
      <c r="AE18" s="123"/>
      <c r="AF18" s="123"/>
    </row>
    <row r="19" spans="1:32" ht="24.25" customHeight="1" x14ac:dyDescent="0.15">
      <c r="A19" s="123"/>
      <c r="B19" s="123"/>
      <c r="C19" s="123"/>
      <c r="D19" s="123"/>
      <c r="E19" s="123"/>
      <c r="F19" s="123"/>
      <c r="G19" s="123"/>
      <c r="H19" s="123"/>
      <c r="I19" s="123"/>
      <c r="J19" s="138"/>
      <c r="K19" s="138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</row>
    <row r="20" spans="1:32" ht="24.25" customHeight="1" x14ac:dyDescent="0.15">
      <c r="A20" s="123"/>
      <c r="B20" s="125" t="s">
        <v>280</v>
      </c>
      <c r="C20" s="136" t="s">
        <v>59</v>
      </c>
      <c r="D20" s="125" t="s">
        <v>291</v>
      </c>
      <c r="E20" s="123"/>
      <c r="F20" s="126">
        <v>33098653</v>
      </c>
      <c r="G20" s="126">
        <v>33098672</v>
      </c>
      <c r="H20" s="136" t="s">
        <v>259</v>
      </c>
      <c r="I20" s="136" t="s">
        <v>259</v>
      </c>
      <c r="J20" s="132" t="s">
        <v>291</v>
      </c>
      <c r="K20" s="132" t="s">
        <v>291</v>
      </c>
      <c r="L20" s="126">
        <f>LEN(K20)</f>
        <v>20</v>
      </c>
      <c r="M20" s="133">
        <f>(N20*O20)+(P20*Q20)</f>
        <v>60</v>
      </c>
      <c r="N20" s="126">
        <v>2</v>
      </c>
      <c r="O20" s="126">
        <v>10</v>
      </c>
      <c r="P20" s="126">
        <v>4</v>
      </c>
      <c r="Q20" s="126">
        <v>10</v>
      </c>
      <c r="R20" s="134"/>
      <c r="S20" s="134"/>
      <c r="T20" s="134"/>
      <c r="U20" s="134"/>
      <c r="V20" s="134"/>
      <c r="W20" s="134"/>
      <c r="X20" s="136" t="s">
        <v>292</v>
      </c>
      <c r="Y20" s="135">
        <v>2</v>
      </c>
      <c r="Z20" s="140" t="s">
        <v>293</v>
      </c>
      <c r="AA20" s="123"/>
      <c r="AB20" s="123"/>
      <c r="AC20" s="123"/>
      <c r="AD20" s="123"/>
      <c r="AE20" s="123"/>
      <c r="AF20" s="123"/>
    </row>
    <row r="21" spans="1:32" ht="24.25" customHeight="1" x14ac:dyDescent="0.15">
      <c r="A21" s="123"/>
      <c r="B21" s="125" t="s">
        <v>280</v>
      </c>
      <c r="C21" s="136" t="s">
        <v>61</v>
      </c>
      <c r="D21" s="125" t="s">
        <v>294</v>
      </c>
      <c r="E21" s="123"/>
      <c r="F21" s="123"/>
      <c r="G21" s="123"/>
      <c r="H21" s="131" t="s">
        <v>288</v>
      </c>
      <c r="I21" s="131" t="s">
        <v>289</v>
      </c>
      <c r="J21" s="132" t="s">
        <v>294</v>
      </c>
      <c r="K21" s="132" t="s">
        <v>294</v>
      </c>
      <c r="L21" s="126">
        <f>LEN(K21)</f>
        <v>20</v>
      </c>
      <c r="M21" s="133">
        <f>(N21*O21)+(P21*Q21)</f>
        <v>58</v>
      </c>
      <c r="N21" s="126">
        <v>2</v>
      </c>
      <c r="O21" s="126">
        <v>11</v>
      </c>
      <c r="P21" s="126">
        <v>4</v>
      </c>
      <c r="Q21" s="126">
        <v>9</v>
      </c>
      <c r="R21" s="134"/>
      <c r="S21" s="134"/>
      <c r="T21" s="134"/>
      <c r="U21" s="134"/>
      <c r="V21" s="134"/>
      <c r="W21" s="136" t="s">
        <v>295</v>
      </c>
      <c r="X21" s="136" t="s">
        <v>292</v>
      </c>
      <c r="Y21" s="135">
        <v>2</v>
      </c>
      <c r="Z21" s="140" t="s">
        <v>293</v>
      </c>
      <c r="AA21" s="123"/>
      <c r="AB21" s="123"/>
      <c r="AC21" s="123"/>
      <c r="AD21" s="123"/>
      <c r="AE21" s="123"/>
      <c r="AF21" s="123"/>
    </row>
    <row r="22" spans="1:32" ht="24.25" customHeight="1" x14ac:dyDescent="0.15">
      <c r="A22" s="123"/>
      <c r="B22" s="123"/>
      <c r="C22" s="123"/>
      <c r="D22" s="123"/>
      <c r="E22" s="123"/>
      <c r="F22" s="123"/>
      <c r="G22" s="123"/>
      <c r="H22" s="123"/>
      <c r="I22" s="123"/>
      <c r="J22" s="138"/>
      <c r="K22" s="138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</row>
    <row r="23" spans="1:32" ht="18.25" customHeight="1" x14ac:dyDescent="0.1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</row>
    <row r="24" spans="1:32" ht="18.25" customHeight="1" x14ac:dyDescent="0.15">
      <c r="A24" s="144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</row>
    <row r="25" spans="1:32" ht="24.25" customHeight="1" x14ac:dyDescent="0.15">
      <c r="A25" s="142"/>
      <c r="B25" s="142"/>
      <c r="C25" s="123"/>
      <c r="D25" s="123"/>
      <c r="E25" s="123"/>
      <c r="F25" s="123"/>
      <c r="G25" s="123"/>
      <c r="H25" s="123"/>
      <c r="I25" s="123"/>
      <c r="J25" s="138"/>
      <c r="K25" s="138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</row>
    <row r="26" spans="1:32" ht="24.25" customHeight="1" x14ac:dyDescent="0.15">
      <c r="A26" s="123"/>
      <c r="B26" s="125" t="s">
        <v>280</v>
      </c>
      <c r="C26" s="136" t="s">
        <v>296</v>
      </c>
      <c r="D26" s="125" t="s">
        <v>297</v>
      </c>
      <c r="E26" s="123"/>
      <c r="F26" s="126">
        <v>33098579</v>
      </c>
      <c r="G26" s="126">
        <v>33098598</v>
      </c>
      <c r="H26" s="131" t="s">
        <v>288</v>
      </c>
      <c r="I26" s="131" t="s">
        <v>289</v>
      </c>
      <c r="J26" s="132" t="s">
        <v>297</v>
      </c>
      <c r="K26" s="132" t="s">
        <v>298</v>
      </c>
      <c r="L26" s="126">
        <f>LEN(K26)</f>
        <v>18</v>
      </c>
      <c r="M26" s="133">
        <f>(N26*O26)+(P26*Q26)</f>
        <v>58</v>
      </c>
      <c r="N26" s="126">
        <v>2</v>
      </c>
      <c r="O26" s="126">
        <v>7</v>
      </c>
      <c r="P26" s="126">
        <v>4</v>
      </c>
      <c r="Q26" s="126">
        <v>11</v>
      </c>
      <c r="R26" s="134"/>
      <c r="S26" s="134"/>
      <c r="T26" s="134"/>
      <c r="U26" s="134"/>
      <c r="V26" s="134"/>
      <c r="W26" s="141">
        <v>-13.8</v>
      </c>
      <c r="X26" s="136" t="s">
        <v>299</v>
      </c>
      <c r="Y26" s="135">
        <v>1</v>
      </c>
      <c r="Z26" s="131" t="s">
        <v>300</v>
      </c>
      <c r="AA26" s="123"/>
      <c r="AB26" s="123"/>
      <c r="AC26" s="123"/>
      <c r="AD26" s="123"/>
      <c r="AE26" s="123"/>
      <c r="AF26" s="123"/>
    </row>
    <row r="27" spans="1:32" ht="24.25" customHeight="1" x14ac:dyDescent="0.15">
      <c r="A27" s="123"/>
      <c r="B27" s="125" t="s">
        <v>280</v>
      </c>
      <c r="C27" s="136" t="s">
        <v>301</v>
      </c>
      <c r="D27" s="125" t="s">
        <v>302</v>
      </c>
      <c r="E27" s="123"/>
      <c r="F27" s="123"/>
      <c r="G27" s="123"/>
      <c r="H27" s="136" t="s">
        <v>259</v>
      </c>
      <c r="I27" s="136" t="s">
        <v>259</v>
      </c>
      <c r="J27" s="132" t="s">
        <v>302</v>
      </c>
      <c r="K27" s="132" t="s">
        <v>303</v>
      </c>
      <c r="L27" s="126">
        <f>LEN(K27)</f>
        <v>18</v>
      </c>
      <c r="M27" s="133">
        <f>(N27*O27)+(P27*Q27)</f>
        <v>60</v>
      </c>
      <c r="N27" s="126">
        <v>2</v>
      </c>
      <c r="O27" s="126">
        <v>6</v>
      </c>
      <c r="P27" s="126">
        <v>4</v>
      </c>
      <c r="Q27" s="126">
        <v>12</v>
      </c>
      <c r="R27" s="134"/>
      <c r="S27" s="134"/>
      <c r="T27" s="134"/>
      <c r="U27" s="134"/>
      <c r="V27" s="134"/>
      <c r="W27" s="141">
        <v>-13.8</v>
      </c>
      <c r="X27" s="136" t="s">
        <v>299</v>
      </c>
      <c r="Y27" s="135">
        <v>1</v>
      </c>
      <c r="Z27" s="131" t="s">
        <v>300</v>
      </c>
      <c r="AA27" s="123"/>
      <c r="AB27" s="123"/>
      <c r="AC27" s="123"/>
      <c r="AD27" s="123"/>
      <c r="AE27" s="123"/>
      <c r="AF27" s="123"/>
    </row>
    <row r="28" spans="1:32" ht="21.25" customHeight="1" x14ac:dyDescent="0.15">
      <c r="A28" s="123"/>
      <c r="B28" s="123"/>
      <c r="C28" s="123"/>
      <c r="D28" s="123"/>
      <c r="E28" s="123"/>
      <c r="F28" s="123"/>
      <c r="G28" s="123"/>
      <c r="H28" s="123"/>
      <c r="I28" s="123"/>
      <c r="J28" s="145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</row>
    <row r="29" spans="1:32" ht="24.25" customHeight="1" x14ac:dyDescent="0.15">
      <c r="A29" s="123"/>
      <c r="B29" s="125" t="s">
        <v>280</v>
      </c>
      <c r="C29" s="136" t="s">
        <v>304</v>
      </c>
      <c r="D29" s="125" t="s">
        <v>305</v>
      </c>
      <c r="E29" s="123"/>
      <c r="F29" s="126">
        <v>33099913</v>
      </c>
      <c r="G29" s="126">
        <v>33099922</v>
      </c>
      <c r="H29" s="131" t="s">
        <v>288</v>
      </c>
      <c r="I29" s="131" t="s">
        <v>289</v>
      </c>
      <c r="J29" s="132" t="s">
        <v>305</v>
      </c>
      <c r="K29" s="132" t="s">
        <v>306</v>
      </c>
      <c r="L29" s="126">
        <f>LEN(K29)</f>
        <v>19</v>
      </c>
      <c r="M29" s="133">
        <f>(N29*O29)+(P29*Q29)</f>
        <v>56</v>
      </c>
      <c r="N29" s="126">
        <v>2</v>
      </c>
      <c r="O29" s="126">
        <v>12</v>
      </c>
      <c r="P29" s="126">
        <v>4</v>
      </c>
      <c r="Q29" s="126">
        <v>8</v>
      </c>
      <c r="R29" s="134"/>
      <c r="S29" s="134"/>
      <c r="T29" s="134"/>
      <c r="U29" s="134"/>
      <c r="V29" s="134"/>
      <c r="W29" s="137">
        <v>-7.8</v>
      </c>
      <c r="X29" s="134"/>
      <c r="Y29" s="141">
        <v>4</v>
      </c>
      <c r="Z29" s="134"/>
      <c r="AA29" s="123"/>
      <c r="AB29" s="123"/>
      <c r="AC29" s="123"/>
      <c r="AD29" s="123"/>
      <c r="AE29" s="123"/>
      <c r="AF29" s="123"/>
    </row>
    <row r="30" spans="1:32" ht="24.25" customHeight="1" x14ac:dyDescent="0.15">
      <c r="A30" s="123"/>
      <c r="B30" s="125" t="s">
        <v>280</v>
      </c>
      <c r="C30" s="136" t="s">
        <v>307</v>
      </c>
      <c r="D30" s="125" t="s">
        <v>308</v>
      </c>
      <c r="E30" s="123"/>
      <c r="F30" s="123"/>
      <c r="G30" s="123"/>
      <c r="H30" s="136" t="s">
        <v>259</v>
      </c>
      <c r="I30" s="136" t="s">
        <v>259</v>
      </c>
      <c r="J30" s="132" t="s">
        <v>308</v>
      </c>
      <c r="K30" s="132" t="s">
        <v>306</v>
      </c>
      <c r="L30" s="126">
        <f>LEN(K30)</f>
        <v>19</v>
      </c>
      <c r="M30" s="133">
        <f>(N30*O30)+(P30*Q30)</f>
        <v>60</v>
      </c>
      <c r="N30" s="126">
        <v>2</v>
      </c>
      <c r="O30" s="126">
        <v>12</v>
      </c>
      <c r="P30" s="126">
        <v>4</v>
      </c>
      <c r="Q30" s="126">
        <v>9</v>
      </c>
      <c r="R30" s="134"/>
      <c r="S30" s="134"/>
      <c r="T30" s="134"/>
      <c r="U30" s="134"/>
      <c r="V30" s="134"/>
      <c r="W30" s="137">
        <v>-7.8</v>
      </c>
      <c r="X30" s="134"/>
      <c r="Y30" s="141">
        <v>4</v>
      </c>
      <c r="Z30" s="134"/>
      <c r="AA30" s="123"/>
      <c r="AB30" s="123"/>
      <c r="AC30" s="123"/>
      <c r="AD30" s="123"/>
      <c r="AE30" s="123"/>
      <c r="AF30" s="123"/>
    </row>
    <row r="31" spans="1:32" ht="21.25" customHeight="1" x14ac:dyDescent="0.15">
      <c r="A31" s="123"/>
      <c r="B31" s="123"/>
      <c r="C31" s="123"/>
      <c r="D31" s="123"/>
      <c r="E31" s="123"/>
      <c r="F31" s="123"/>
      <c r="G31" s="123"/>
      <c r="H31" s="123"/>
      <c r="I31" s="123"/>
      <c r="J31" s="145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</row>
    <row r="32" spans="1:32" ht="21.25" customHeight="1" x14ac:dyDescent="0.15">
      <c r="A32" s="123"/>
      <c r="B32" s="123"/>
      <c r="C32" s="123"/>
      <c r="D32" s="123"/>
      <c r="E32" s="123"/>
      <c r="F32" s="123"/>
      <c r="G32" s="123"/>
      <c r="H32" s="123"/>
      <c r="I32" s="123"/>
      <c r="J32" s="145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</row>
    <row r="33" spans="1:32" ht="24.25" customHeight="1" x14ac:dyDescent="0.15">
      <c r="A33" s="123"/>
      <c r="B33" s="125" t="s">
        <v>280</v>
      </c>
      <c r="C33" s="136" t="s">
        <v>309</v>
      </c>
      <c r="D33" s="125" t="s">
        <v>291</v>
      </c>
      <c r="E33" s="123"/>
      <c r="F33" s="126">
        <v>33098669</v>
      </c>
      <c r="G33" s="126">
        <v>33098685</v>
      </c>
      <c r="H33" s="146" t="s">
        <v>310</v>
      </c>
      <c r="I33" s="146" t="s">
        <v>311</v>
      </c>
      <c r="J33" s="132" t="s">
        <v>291</v>
      </c>
      <c r="K33" s="132" t="s">
        <v>312</v>
      </c>
      <c r="L33" s="126">
        <f>LEN(K33)</f>
        <v>17</v>
      </c>
      <c r="M33" s="147">
        <f>(N33*O33)+(P33*Q33)</f>
        <v>50</v>
      </c>
      <c r="N33" s="126">
        <v>2</v>
      </c>
      <c r="O33" s="126">
        <v>9</v>
      </c>
      <c r="P33" s="126">
        <v>4</v>
      </c>
      <c r="Q33" s="126">
        <v>8</v>
      </c>
      <c r="R33" s="123"/>
      <c r="S33" s="125" t="s">
        <v>313</v>
      </c>
      <c r="T33" s="126">
        <v>53.6</v>
      </c>
      <c r="U33" s="148" t="s">
        <v>314</v>
      </c>
      <c r="V33" s="126">
        <v>0.67</v>
      </c>
      <c r="W33" s="126">
        <v>-5.36</v>
      </c>
      <c r="X33" s="125" t="s">
        <v>315</v>
      </c>
      <c r="Y33" s="149">
        <v>3</v>
      </c>
      <c r="Z33" s="146" t="s">
        <v>316</v>
      </c>
      <c r="AA33" s="123"/>
      <c r="AB33" s="123"/>
      <c r="AC33" s="123"/>
      <c r="AD33" s="123"/>
      <c r="AE33" s="123"/>
      <c r="AF33" s="123"/>
    </row>
    <row r="34" spans="1:32" ht="24.25" customHeight="1" x14ac:dyDescent="0.15">
      <c r="A34" s="123"/>
      <c r="B34" s="125" t="s">
        <v>280</v>
      </c>
      <c r="C34" s="136" t="s">
        <v>317</v>
      </c>
      <c r="D34" s="125" t="s">
        <v>294</v>
      </c>
      <c r="E34" s="123"/>
      <c r="F34" s="126">
        <v>33098669</v>
      </c>
      <c r="G34" s="126">
        <v>33098685</v>
      </c>
      <c r="H34" s="146" t="s">
        <v>310</v>
      </c>
      <c r="I34" s="146" t="s">
        <v>311</v>
      </c>
      <c r="J34" s="132" t="s">
        <v>294</v>
      </c>
      <c r="K34" s="132" t="s">
        <v>318</v>
      </c>
      <c r="L34" s="126">
        <f>LEN(K34)</f>
        <v>17</v>
      </c>
      <c r="M34" s="147">
        <f>(N34*O34)+(P34*Q34)</f>
        <v>48</v>
      </c>
      <c r="N34" s="126">
        <v>2</v>
      </c>
      <c r="O34" s="126">
        <v>10</v>
      </c>
      <c r="P34" s="126">
        <v>4</v>
      </c>
      <c r="Q34" s="126">
        <v>7</v>
      </c>
      <c r="R34" s="123"/>
      <c r="S34" s="125" t="s">
        <v>313</v>
      </c>
      <c r="T34" s="126">
        <v>53.1</v>
      </c>
      <c r="U34" s="148" t="s">
        <v>319</v>
      </c>
      <c r="V34" s="126">
        <v>0.67</v>
      </c>
      <c r="W34" s="126">
        <v>-5.36</v>
      </c>
      <c r="X34" s="125" t="s">
        <v>315</v>
      </c>
      <c r="Y34" s="149">
        <v>3</v>
      </c>
      <c r="Z34" s="146" t="s">
        <v>316</v>
      </c>
      <c r="AA34" s="123"/>
      <c r="AB34" s="123"/>
      <c r="AC34" s="123"/>
      <c r="AD34" s="123"/>
      <c r="AE34" s="123"/>
      <c r="AF34" s="123"/>
    </row>
    <row r="35" spans="1:32" ht="24.25" customHeight="1" x14ac:dyDescent="0.15">
      <c r="A35" s="123"/>
      <c r="B35" s="125" t="s">
        <v>280</v>
      </c>
      <c r="C35" s="136" t="s">
        <v>320</v>
      </c>
      <c r="D35" s="125" t="s">
        <v>291</v>
      </c>
      <c r="E35" s="123"/>
      <c r="F35" s="126">
        <v>33098668</v>
      </c>
      <c r="G35" s="126">
        <v>33098685</v>
      </c>
      <c r="H35" s="146" t="s">
        <v>321</v>
      </c>
      <c r="I35" s="146" t="s">
        <v>311</v>
      </c>
      <c r="J35" s="132" t="s">
        <v>291</v>
      </c>
      <c r="K35" s="132" t="s">
        <v>322</v>
      </c>
      <c r="L35" s="126">
        <f>LEN(K35)</f>
        <v>16</v>
      </c>
      <c r="M35" s="147">
        <f>(N35*O35)+(P35*Q35)</f>
        <v>46</v>
      </c>
      <c r="N35" s="126">
        <v>2</v>
      </c>
      <c r="O35" s="126">
        <v>9</v>
      </c>
      <c r="P35" s="126">
        <v>4</v>
      </c>
      <c r="Q35" s="126">
        <v>7</v>
      </c>
      <c r="R35" s="123"/>
      <c r="S35" s="125" t="s">
        <v>313</v>
      </c>
      <c r="T35" s="126">
        <v>48.4</v>
      </c>
      <c r="U35" s="148" t="s">
        <v>314</v>
      </c>
      <c r="V35" s="126">
        <v>1.3</v>
      </c>
      <c r="W35" s="126">
        <v>-5.36</v>
      </c>
      <c r="X35" s="125" t="s">
        <v>323</v>
      </c>
      <c r="Y35" s="147">
        <v>2</v>
      </c>
      <c r="Z35" s="146" t="s">
        <v>316</v>
      </c>
      <c r="AA35" s="123"/>
      <c r="AB35" s="123"/>
      <c r="AC35" s="123"/>
      <c r="AD35" s="123"/>
      <c r="AE35" s="123"/>
      <c r="AF35" s="123"/>
    </row>
    <row r="36" spans="1:32" ht="24.25" customHeight="1" x14ac:dyDescent="0.15">
      <c r="A36" s="123"/>
      <c r="B36" s="125" t="s">
        <v>280</v>
      </c>
      <c r="C36" s="136" t="s">
        <v>324</v>
      </c>
      <c r="D36" s="125" t="s">
        <v>294</v>
      </c>
      <c r="E36" s="123"/>
      <c r="F36" s="126">
        <v>33098668</v>
      </c>
      <c r="G36" s="126">
        <v>33098685</v>
      </c>
      <c r="H36" s="146" t="s">
        <v>321</v>
      </c>
      <c r="I36" s="146" t="s">
        <v>311</v>
      </c>
      <c r="J36" s="132" t="s">
        <v>294</v>
      </c>
      <c r="K36" s="132" t="s">
        <v>325</v>
      </c>
      <c r="L36" s="126">
        <f>LEN(K36)</f>
        <v>16</v>
      </c>
      <c r="M36" s="147">
        <f>(N36*O36)+(P36*Q36)</f>
        <v>44</v>
      </c>
      <c r="N36" s="126">
        <v>2</v>
      </c>
      <c r="O36" s="126">
        <v>10</v>
      </c>
      <c r="P36" s="126">
        <v>4</v>
      </c>
      <c r="Q36" s="126">
        <v>6</v>
      </c>
      <c r="R36" s="123"/>
      <c r="S36" s="125" t="s">
        <v>313</v>
      </c>
      <c r="T36" s="126">
        <v>48</v>
      </c>
      <c r="U36" s="148" t="s">
        <v>319</v>
      </c>
      <c r="V36" s="126">
        <v>1.3</v>
      </c>
      <c r="W36" s="126">
        <v>-5.36</v>
      </c>
      <c r="X36" s="125" t="s">
        <v>323</v>
      </c>
      <c r="Y36" s="147">
        <v>2</v>
      </c>
      <c r="Z36" s="146" t="s">
        <v>316</v>
      </c>
      <c r="AA36" s="123"/>
      <c r="AB36" s="123"/>
      <c r="AC36" s="123"/>
      <c r="AD36" s="123"/>
      <c r="AE36" s="123"/>
      <c r="AF36" s="123"/>
    </row>
    <row r="37" spans="1:32" ht="21.25" customHeight="1" x14ac:dyDescent="0.15">
      <c r="A37" s="123"/>
      <c r="B37" s="123"/>
      <c r="C37" s="123"/>
      <c r="D37" s="123"/>
      <c r="E37" s="123"/>
      <c r="F37" s="123"/>
      <c r="G37" s="123"/>
      <c r="H37" s="123"/>
      <c r="I37" s="123"/>
      <c r="J37" s="145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</row>
    <row r="38" spans="1:32" ht="24.25" customHeight="1" x14ac:dyDescent="0.15">
      <c r="A38" s="123"/>
      <c r="B38" s="125" t="s">
        <v>250</v>
      </c>
      <c r="C38" s="136" t="s">
        <v>326</v>
      </c>
      <c r="D38" s="125" t="s">
        <v>271</v>
      </c>
      <c r="E38" s="123"/>
      <c r="F38" s="126">
        <v>4170494</v>
      </c>
      <c r="G38" s="126">
        <v>4170478</v>
      </c>
      <c r="H38" s="125" t="s">
        <v>310</v>
      </c>
      <c r="I38" s="146" t="s">
        <v>311</v>
      </c>
      <c r="J38" s="132" t="s">
        <v>273</v>
      </c>
      <c r="K38" s="132" t="s">
        <v>327</v>
      </c>
      <c r="L38" s="126">
        <f>LEN(K38)</f>
        <v>34</v>
      </c>
      <c r="M38" s="133">
        <f>(N38*O38)+(P38*Q38)</f>
        <v>100</v>
      </c>
      <c r="N38" s="126">
        <v>2</v>
      </c>
      <c r="O38" s="126">
        <v>18</v>
      </c>
      <c r="P38" s="126">
        <v>4</v>
      </c>
      <c r="Q38" s="126">
        <v>16</v>
      </c>
      <c r="R38" s="134"/>
      <c r="S38" s="131" t="s">
        <v>328</v>
      </c>
      <c r="T38" s="135">
        <v>71.099999999999994</v>
      </c>
      <c r="U38" s="148" t="s">
        <v>329</v>
      </c>
      <c r="V38" s="147">
        <v>-0.67</v>
      </c>
      <c r="W38" s="149">
        <v>-8.2200000000000006</v>
      </c>
      <c r="X38" s="150" t="s">
        <v>330</v>
      </c>
      <c r="Y38" s="151">
        <v>1</v>
      </c>
      <c r="Z38" s="146" t="s">
        <v>276</v>
      </c>
      <c r="AA38" s="123"/>
      <c r="AB38" s="123"/>
      <c r="AC38" s="123"/>
      <c r="AD38" s="123"/>
      <c r="AE38" s="123"/>
      <c r="AF38" s="123"/>
    </row>
    <row r="39" spans="1:32" ht="24.25" customHeight="1" x14ac:dyDescent="0.15">
      <c r="A39" s="123"/>
      <c r="B39" s="125" t="s">
        <v>250</v>
      </c>
      <c r="C39" s="136" t="s">
        <v>331</v>
      </c>
      <c r="D39" s="125" t="s">
        <v>277</v>
      </c>
      <c r="E39" s="123"/>
      <c r="F39" s="126">
        <v>4170494</v>
      </c>
      <c r="G39" s="126">
        <v>4170478</v>
      </c>
      <c r="H39" s="125" t="s">
        <v>310</v>
      </c>
      <c r="I39" s="146" t="s">
        <v>311</v>
      </c>
      <c r="J39" s="132" t="s">
        <v>278</v>
      </c>
      <c r="K39" s="132" t="s">
        <v>332</v>
      </c>
      <c r="L39" s="126">
        <f>LEN(K39)</f>
        <v>34</v>
      </c>
      <c r="M39" s="133">
        <f>(N39*O39)+(P39*Q39)</f>
        <v>98</v>
      </c>
      <c r="N39" s="126">
        <v>2</v>
      </c>
      <c r="O39" s="126">
        <v>19</v>
      </c>
      <c r="P39" s="126">
        <v>4</v>
      </c>
      <c r="Q39" s="126">
        <v>15</v>
      </c>
      <c r="R39" s="134"/>
      <c r="S39" s="134"/>
      <c r="T39" s="135">
        <v>70.7</v>
      </c>
      <c r="U39" s="148" t="s">
        <v>333</v>
      </c>
      <c r="V39" s="147">
        <v>-0.67</v>
      </c>
      <c r="W39" s="149">
        <v>-8.2200000000000006</v>
      </c>
      <c r="X39" s="150" t="s">
        <v>334</v>
      </c>
      <c r="Y39" s="147">
        <v>1</v>
      </c>
      <c r="Z39" s="146" t="s">
        <v>276</v>
      </c>
      <c r="AA39" s="123"/>
      <c r="AB39" s="123"/>
      <c r="AC39" s="123"/>
      <c r="AD39" s="123"/>
      <c r="AE39" s="123"/>
      <c r="AF39" s="123"/>
    </row>
    <row r="40" spans="1:32" ht="24.25" customHeight="1" x14ac:dyDescent="0.15">
      <c r="A40" s="123"/>
      <c r="B40" s="125" t="s">
        <v>250</v>
      </c>
      <c r="C40" s="125" t="s">
        <v>335</v>
      </c>
      <c r="D40" s="125" t="s">
        <v>34</v>
      </c>
      <c r="E40" s="123"/>
      <c r="F40" s="123"/>
      <c r="G40" s="123"/>
      <c r="H40" s="123"/>
      <c r="I40" s="123"/>
      <c r="J40" s="145"/>
      <c r="K40" s="132" t="s">
        <v>336</v>
      </c>
      <c r="L40" s="126">
        <f>LEN(K40)</f>
        <v>18</v>
      </c>
      <c r="M40" s="133">
        <f>(N40*O40)+(P40*Q40)</f>
        <v>56</v>
      </c>
      <c r="N40" s="126">
        <v>2</v>
      </c>
      <c r="O40" s="126">
        <v>8</v>
      </c>
      <c r="P40" s="126">
        <v>4</v>
      </c>
      <c r="Q40" s="126">
        <v>10</v>
      </c>
      <c r="R40" s="134"/>
      <c r="S40" s="134"/>
      <c r="T40" s="135">
        <v>56.6</v>
      </c>
      <c r="U40" s="148" t="s">
        <v>337</v>
      </c>
      <c r="V40" s="147">
        <v>-0.67</v>
      </c>
      <c r="W40" s="149">
        <v>-8.2200000000000006</v>
      </c>
      <c r="X40" s="150" t="s">
        <v>338</v>
      </c>
      <c r="Y40" s="147">
        <v>1</v>
      </c>
      <c r="Z40" s="146" t="s">
        <v>110</v>
      </c>
      <c r="AA40" s="123"/>
      <c r="AB40" s="123"/>
      <c r="AC40" s="123"/>
      <c r="AD40" s="123"/>
      <c r="AE40" s="123"/>
      <c r="AF40" s="123"/>
    </row>
    <row r="41" spans="1:32" ht="21.25" customHeight="1" x14ac:dyDescent="0.15">
      <c r="A41" s="123"/>
      <c r="B41" s="123"/>
      <c r="C41" s="123"/>
      <c r="D41" s="123"/>
      <c r="E41" s="123"/>
      <c r="F41" s="123"/>
      <c r="G41" s="123"/>
      <c r="H41" s="123"/>
      <c r="I41" s="123"/>
      <c r="J41" s="145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</row>
    <row r="42" spans="1:32" ht="21.25" customHeight="1" x14ac:dyDescent="0.15">
      <c r="A42" s="123"/>
      <c r="B42" s="123"/>
      <c r="C42" s="123"/>
      <c r="D42" s="123"/>
      <c r="E42" s="123"/>
      <c r="F42" s="123"/>
      <c r="G42" s="123"/>
      <c r="H42" s="123"/>
      <c r="I42" s="123"/>
      <c r="J42" s="145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</row>
    <row r="43" spans="1:32" ht="24.25" customHeight="1" x14ac:dyDescent="0.15">
      <c r="A43" s="123"/>
      <c r="B43" s="125" t="s">
        <v>280</v>
      </c>
      <c r="C43" s="130" t="s">
        <v>49</v>
      </c>
      <c r="D43" s="125" t="s">
        <v>339</v>
      </c>
      <c r="E43" s="123"/>
      <c r="F43" s="126">
        <f>F44-F11</f>
        <v>6752</v>
      </c>
      <c r="G43" s="125" t="s">
        <v>340</v>
      </c>
      <c r="H43" s="134"/>
      <c r="I43" s="131" t="s">
        <v>341</v>
      </c>
      <c r="J43" s="132" t="s">
        <v>339</v>
      </c>
      <c r="K43" s="132" t="s">
        <v>342</v>
      </c>
      <c r="L43" s="126">
        <f>LEN(K43)</f>
        <v>21</v>
      </c>
      <c r="M43" s="133">
        <f>(N43*O43)+(P43*Q43)</f>
        <v>60</v>
      </c>
      <c r="N43" s="126">
        <v>2</v>
      </c>
      <c r="O43" s="126">
        <v>12</v>
      </c>
      <c r="P43" s="126">
        <v>4</v>
      </c>
      <c r="Q43" s="126">
        <v>9</v>
      </c>
      <c r="R43" s="134"/>
      <c r="S43" s="131" t="s">
        <v>110</v>
      </c>
      <c r="T43" s="135">
        <v>63.2</v>
      </c>
      <c r="U43" s="152" t="s">
        <v>343</v>
      </c>
      <c r="V43" s="135">
        <v>-1.29</v>
      </c>
      <c r="W43" s="137">
        <v>-7.04</v>
      </c>
      <c r="X43" s="136" t="s">
        <v>344</v>
      </c>
      <c r="Y43" s="135">
        <v>3</v>
      </c>
      <c r="Z43" s="131" t="s">
        <v>316</v>
      </c>
      <c r="AA43" s="123"/>
      <c r="AB43" s="123"/>
      <c r="AC43" s="123"/>
      <c r="AD43" s="123"/>
      <c r="AE43" s="123"/>
      <c r="AF43" s="123"/>
    </row>
    <row r="44" spans="1:32" ht="24.25" customHeight="1" x14ac:dyDescent="0.15">
      <c r="A44" s="123"/>
      <c r="B44" s="125" t="s">
        <v>280</v>
      </c>
      <c r="C44" s="130" t="s">
        <v>51</v>
      </c>
      <c r="D44" s="125" t="s">
        <v>345</v>
      </c>
      <c r="E44" s="123"/>
      <c r="F44" s="126">
        <v>33098968</v>
      </c>
      <c r="G44" s="126">
        <v>33098948</v>
      </c>
      <c r="H44" s="131" t="s">
        <v>288</v>
      </c>
      <c r="I44" s="131" t="s">
        <v>346</v>
      </c>
      <c r="J44" s="132" t="s">
        <v>345</v>
      </c>
      <c r="K44" s="132" t="s">
        <v>347</v>
      </c>
      <c r="L44" s="126">
        <f>LEN(K44)</f>
        <v>21</v>
      </c>
      <c r="M44" s="133">
        <f>(N44*O44)+(P44*Q44)</f>
        <v>60</v>
      </c>
      <c r="N44" s="126">
        <v>2</v>
      </c>
      <c r="O44" s="126">
        <v>12</v>
      </c>
      <c r="P44" s="126">
        <v>4</v>
      </c>
      <c r="Q44" s="126">
        <v>9</v>
      </c>
      <c r="R44" s="134"/>
      <c r="S44" s="131" t="s">
        <v>110</v>
      </c>
      <c r="T44" s="135">
        <v>61.3</v>
      </c>
      <c r="U44" s="152" t="s">
        <v>348</v>
      </c>
      <c r="V44" s="135">
        <v>-1.29</v>
      </c>
      <c r="W44" s="137">
        <v>-7.04</v>
      </c>
      <c r="X44" s="136" t="s">
        <v>344</v>
      </c>
      <c r="Y44" s="135">
        <v>3</v>
      </c>
      <c r="Z44" s="131" t="s">
        <v>316</v>
      </c>
      <c r="AA44" s="123"/>
      <c r="AB44" s="123"/>
      <c r="AC44" s="123"/>
      <c r="AD44" s="123"/>
      <c r="AE44" s="123"/>
      <c r="AF44" s="123"/>
    </row>
    <row r="45" spans="1:32" ht="21.25" customHeight="1" x14ac:dyDescent="0.15">
      <c r="A45" s="123"/>
      <c r="B45" s="123"/>
      <c r="C45" s="123"/>
      <c r="D45" s="123"/>
      <c r="E45" s="123"/>
      <c r="F45" s="123"/>
      <c r="G45" s="123"/>
      <c r="H45" s="123"/>
      <c r="I45" s="123"/>
      <c r="J45" s="145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</row>
    <row r="46" spans="1:32" ht="24.25" customHeight="1" x14ac:dyDescent="0.15">
      <c r="A46" s="126">
        <v>131206</v>
      </c>
      <c r="B46" s="125" t="s">
        <v>280</v>
      </c>
      <c r="C46" s="130" t="s">
        <v>349</v>
      </c>
      <c r="D46" s="125" t="s">
        <v>298</v>
      </c>
      <c r="E46" s="123"/>
      <c r="F46" s="126">
        <v>33098596</v>
      </c>
      <c r="G46" s="126">
        <v>33098579</v>
      </c>
      <c r="H46" s="131" t="s">
        <v>288</v>
      </c>
      <c r="I46" s="131" t="s">
        <v>350</v>
      </c>
      <c r="J46" s="132" t="s">
        <v>298</v>
      </c>
      <c r="K46" s="132" t="s">
        <v>351</v>
      </c>
      <c r="L46" s="126">
        <f>LEN(K46)</f>
        <v>18</v>
      </c>
      <c r="M46" s="133">
        <f>(N46*O46)+(P46*Q46)</f>
        <v>58</v>
      </c>
      <c r="N46" s="126">
        <v>2</v>
      </c>
      <c r="O46" s="126">
        <v>7</v>
      </c>
      <c r="P46" s="126">
        <v>4</v>
      </c>
      <c r="Q46" s="126">
        <v>11</v>
      </c>
      <c r="R46" s="134"/>
      <c r="S46" s="131" t="s">
        <v>110</v>
      </c>
      <c r="T46" s="135">
        <v>72</v>
      </c>
      <c r="U46" s="152" t="s">
        <v>352</v>
      </c>
      <c r="V46" s="135">
        <v>-2</v>
      </c>
      <c r="W46" s="137">
        <v>-13.8</v>
      </c>
      <c r="X46" s="136" t="s">
        <v>299</v>
      </c>
      <c r="Y46" s="135">
        <v>2</v>
      </c>
      <c r="Z46" s="131" t="s">
        <v>300</v>
      </c>
      <c r="AA46" s="123"/>
      <c r="AB46" s="123"/>
      <c r="AC46" s="123"/>
      <c r="AD46" s="123"/>
      <c r="AE46" s="123"/>
      <c r="AF46" s="123"/>
    </row>
    <row r="47" spans="1:32" ht="24.25" customHeight="1" x14ac:dyDescent="0.15">
      <c r="A47" s="126">
        <v>131206</v>
      </c>
      <c r="B47" s="125" t="s">
        <v>280</v>
      </c>
      <c r="C47" s="130" t="s">
        <v>353</v>
      </c>
      <c r="D47" s="125" t="s">
        <v>303</v>
      </c>
      <c r="E47" s="123"/>
      <c r="F47" s="126">
        <f>F46-F14</f>
        <v>6183</v>
      </c>
      <c r="G47" s="125" t="s">
        <v>354</v>
      </c>
      <c r="H47" s="131" t="s">
        <v>288</v>
      </c>
      <c r="I47" s="131" t="s">
        <v>355</v>
      </c>
      <c r="J47" s="132" t="s">
        <v>303</v>
      </c>
      <c r="K47" s="132" t="s">
        <v>356</v>
      </c>
      <c r="L47" s="126">
        <f>LEN(K47)</f>
        <v>18</v>
      </c>
      <c r="M47" s="133">
        <f>(N47*O47)+(P47*Q47)</f>
        <v>60</v>
      </c>
      <c r="N47" s="126">
        <v>2</v>
      </c>
      <c r="O47" s="126">
        <v>6</v>
      </c>
      <c r="P47" s="126">
        <v>4</v>
      </c>
      <c r="Q47" s="126">
        <v>12</v>
      </c>
      <c r="R47" s="134"/>
      <c r="S47" s="131" t="s">
        <v>110</v>
      </c>
      <c r="T47" s="135">
        <v>71.7</v>
      </c>
      <c r="U47" s="152" t="s">
        <v>357</v>
      </c>
      <c r="V47" s="135">
        <v>-2</v>
      </c>
      <c r="W47" s="137">
        <v>-13.8</v>
      </c>
      <c r="X47" s="136" t="s">
        <v>299</v>
      </c>
      <c r="Y47" s="135">
        <v>1</v>
      </c>
      <c r="Z47" s="131" t="s">
        <v>300</v>
      </c>
      <c r="AA47" s="123"/>
      <c r="AB47" s="123"/>
      <c r="AC47" s="123"/>
      <c r="AD47" s="123"/>
      <c r="AE47" s="123"/>
      <c r="AF47" s="123"/>
    </row>
    <row r="48" spans="1:32" ht="21.25" customHeight="1" x14ac:dyDescent="0.15">
      <c r="A48" s="123"/>
      <c r="B48" s="123"/>
      <c r="C48" s="123"/>
      <c r="D48" s="123"/>
      <c r="E48" s="123"/>
      <c r="F48" s="123"/>
      <c r="G48" s="123"/>
      <c r="H48" s="123"/>
      <c r="I48" s="123"/>
      <c r="J48" s="145"/>
      <c r="K48" s="123"/>
      <c r="L48" s="123"/>
      <c r="M48" s="15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</row>
    <row r="49" spans="1:32" ht="27.25" customHeight="1" x14ac:dyDescent="0.15">
      <c r="A49" s="123"/>
      <c r="B49" s="125" t="s">
        <v>280</v>
      </c>
      <c r="C49" s="154" t="s">
        <v>358</v>
      </c>
      <c r="D49" s="125" t="s">
        <v>305</v>
      </c>
      <c r="E49" s="126">
        <v>33099913</v>
      </c>
      <c r="F49" s="126">
        <v>33099913</v>
      </c>
      <c r="G49" s="126">
        <v>33099932</v>
      </c>
      <c r="H49" s="123"/>
      <c r="I49" s="123"/>
      <c r="J49" s="145"/>
      <c r="K49" s="155" t="s">
        <v>359</v>
      </c>
      <c r="L49" s="126">
        <f>LEN(K49)</f>
        <v>22</v>
      </c>
      <c r="M49" s="133">
        <f>(N49*O49)+(P49*Q49)</f>
        <v>58</v>
      </c>
      <c r="N49" s="126">
        <v>2</v>
      </c>
      <c r="O49" s="126">
        <v>15</v>
      </c>
      <c r="P49" s="126">
        <v>4</v>
      </c>
      <c r="Q49" s="126">
        <v>7</v>
      </c>
      <c r="R49" s="156">
        <f>Q49/O49</f>
        <v>0.46666666666666667</v>
      </c>
      <c r="S49" s="126">
        <v>50</v>
      </c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</row>
    <row r="50" spans="1:32" ht="27.25" customHeight="1" x14ac:dyDescent="0.15">
      <c r="A50" s="123"/>
      <c r="B50" s="125" t="s">
        <v>280</v>
      </c>
      <c r="C50" s="154" t="s">
        <v>360</v>
      </c>
      <c r="D50" s="125" t="s">
        <v>308</v>
      </c>
      <c r="E50" s="123"/>
      <c r="F50" s="126">
        <f>F49-F8</f>
        <v>7721</v>
      </c>
      <c r="G50" s="123"/>
      <c r="H50" s="123"/>
      <c r="I50" s="123"/>
      <c r="J50" s="145"/>
      <c r="K50" s="155" t="s">
        <v>361</v>
      </c>
      <c r="L50" s="126">
        <f>LEN(K50)</f>
        <v>22</v>
      </c>
      <c r="M50" s="133">
        <f>(N50*O50)+(P50*Q50)</f>
        <v>60</v>
      </c>
      <c r="N50" s="126">
        <v>2</v>
      </c>
      <c r="O50" s="126">
        <v>14</v>
      </c>
      <c r="P50" s="126">
        <v>4</v>
      </c>
      <c r="Q50" s="126">
        <v>8</v>
      </c>
      <c r="R50" s="156">
        <f>Q50/O50</f>
        <v>0.5714285714285714</v>
      </c>
      <c r="S50" s="126">
        <v>52</v>
      </c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</row>
    <row r="51" spans="1:32" ht="21.25" customHeight="1" x14ac:dyDescent="0.15">
      <c r="A51" s="123"/>
      <c r="B51" s="123"/>
      <c r="C51" s="123"/>
      <c r="D51" s="123"/>
      <c r="E51" s="123"/>
      <c r="F51" s="123"/>
      <c r="G51" s="123"/>
      <c r="H51" s="123"/>
      <c r="I51" s="123"/>
      <c r="J51" s="145"/>
      <c r="K51" s="123"/>
      <c r="L51" s="123"/>
      <c r="M51" s="153"/>
      <c r="N51" s="123"/>
      <c r="O51" s="123"/>
      <c r="P51" s="123"/>
      <c r="Q51" s="123"/>
      <c r="R51" s="156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</row>
    <row r="52" spans="1:32" ht="27.25" customHeight="1" x14ac:dyDescent="0.15">
      <c r="A52" s="123"/>
      <c r="B52" s="125" t="s">
        <v>280</v>
      </c>
      <c r="C52" s="154" t="s">
        <v>362</v>
      </c>
      <c r="D52" s="125" t="s">
        <v>363</v>
      </c>
      <c r="E52" s="126">
        <v>33099716</v>
      </c>
      <c r="F52" s="126">
        <v>33099685</v>
      </c>
      <c r="G52" s="126">
        <v>33099704</v>
      </c>
      <c r="H52" s="123"/>
      <c r="I52" s="123"/>
      <c r="J52" s="157" t="s">
        <v>364</v>
      </c>
      <c r="K52" s="158" t="s">
        <v>365</v>
      </c>
      <c r="L52" s="126">
        <f>LEN(K52)</f>
        <v>23</v>
      </c>
      <c r="M52" s="133">
        <f>(N52*O52)+(P52*Q52)</f>
        <v>60</v>
      </c>
      <c r="N52" s="126">
        <v>2</v>
      </c>
      <c r="O52" s="126">
        <v>16</v>
      </c>
      <c r="P52" s="126">
        <v>4</v>
      </c>
      <c r="Q52" s="126">
        <v>7</v>
      </c>
      <c r="R52" s="156">
        <f>Q52/O52</f>
        <v>0.4375</v>
      </c>
      <c r="S52" s="126">
        <v>48</v>
      </c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</row>
    <row r="53" spans="1:32" ht="27.25" customHeight="1" x14ac:dyDescent="0.15">
      <c r="A53" s="123"/>
      <c r="B53" s="125" t="s">
        <v>280</v>
      </c>
      <c r="C53" s="154" t="s">
        <v>366</v>
      </c>
      <c r="D53" s="125" t="s">
        <v>367</v>
      </c>
      <c r="E53" s="123"/>
      <c r="F53" s="126">
        <f>F52-F11</f>
        <v>7469</v>
      </c>
      <c r="G53" s="125" t="s">
        <v>368</v>
      </c>
      <c r="H53" s="123"/>
      <c r="I53" s="123"/>
      <c r="J53" s="157" t="s">
        <v>369</v>
      </c>
      <c r="K53" s="158" t="s">
        <v>370</v>
      </c>
      <c r="L53" s="126">
        <f>LEN(K53)</f>
        <v>22</v>
      </c>
      <c r="M53" s="133">
        <f>(N53*O53)+(P53*Q53)</f>
        <v>58</v>
      </c>
      <c r="N53" s="126">
        <v>2</v>
      </c>
      <c r="O53" s="126">
        <v>15</v>
      </c>
      <c r="P53" s="126">
        <v>4</v>
      </c>
      <c r="Q53" s="126">
        <v>7</v>
      </c>
      <c r="R53" s="156">
        <f>Q53/O53</f>
        <v>0.46666666666666667</v>
      </c>
      <c r="S53" s="126">
        <v>50</v>
      </c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</row>
    <row r="54" spans="1:32" ht="17" customHeight="1" x14ac:dyDescent="0.15">
      <c r="A54" s="123"/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</row>
    <row r="55" spans="1:32" ht="17" customHeight="1" x14ac:dyDescent="0.1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</row>
    <row r="56" spans="1:32" ht="17" customHeight="1" x14ac:dyDescent="0.15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</row>
    <row r="57" spans="1:32" ht="17" customHeight="1" x14ac:dyDescent="0.15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</row>
    <row r="58" spans="1:32" ht="17" customHeight="1" x14ac:dyDescent="0.15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</row>
    <row r="59" spans="1:32" ht="17" customHeight="1" x14ac:dyDescent="0.15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</row>
    <row r="60" spans="1:32" ht="17" customHeight="1" x14ac:dyDescent="0.15">
      <c r="A60" s="123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</row>
    <row r="61" spans="1:32" ht="17" customHeight="1" x14ac:dyDescent="0.1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</row>
  </sheetData>
  <mergeCells count="3">
    <mergeCell ref="A1:AF1"/>
    <mergeCell ref="C4:D4"/>
    <mergeCell ref="N6:Q6"/>
  </mergeCells>
  <pageMargins left="0.75" right="0.75" top="0.75" bottom="0.5" header="0.25" footer="0.25"/>
  <pageSetup orientation="landscape"/>
  <headerFooter>
    <oddFooter>&amp;C&amp;"Helvetica,Regular"&amp;11&amp;K000000&amp;P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62"/>
  <sheetViews>
    <sheetView showGridLines="0" workbookViewId="0"/>
  </sheetViews>
  <sheetFormatPr baseColWidth="10" defaultColWidth="12" defaultRowHeight="14" customHeight="1" x14ac:dyDescent="0.15"/>
  <cols>
    <col min="1" max="1" width="10" style="159" customWidth="1"/>
    <col min="2" max="2" width="18.83203125" style="159" customWidth="1"/>
    <col min="3" max="3" width="28.6640625" style="159" customWidth="1"/>
    <col min="4" max="7" width="12" style="159" customWidth="1"/>
    <col min="8" max="8" width="35.1640625" style="159" customWidth="1"/>
    <col min="9" max="10" width="12" style="159" customWidth="1"/>
    <col min="11" max="11" width="3.83203125" style="159" customWidth="1"/>
    <col min="12" max="12" width="3.5" style="159" customWidth="1"/>
    <col min="13" max="13" width="3.1640625" style="159" customWidth="1"/>
    <col min="14" max="14" width="4.6640625" style="159" customWidth="1"/>
    <col min="15" max="21" width="12" style="159" customWidth="1"/>
    <col min="22" max="22" width="29" style="159" customWidth="1"/>
    <col min="23" max="31" width="12" style="159" customWidth="1"/>
    <col min="32" max="16384" width="12" style="159"/>
  </cols>
  <sheetData>
    <row r="1" spans="1:30" ht="18.75" customHeight="1" x14ac:dyDescent="0.15">
      <c r="A1" s="268" t="s">
        <v>371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</row>
    <row r="2" spans="1:30" ht="15" customHeight="1" x14ac:dyDescent="0.15">
      <c r="A2" s="160"/>
      <c r="B2" s="160"/>
      <c r="C2" s="160"/>
      <c r="D2" s="160"/>
      <c r="E2" s="160"/>
      <c r="F2" s="160"/>
      <c r="G2" s="160"/>
      <c r="H2" s="161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</row>
    <row r="3" spans="1:30" ht="15" customHeight="1" x14ac:dyDescent="0.15">
      <c r="A3" s="162"/>
      <c r="B3" s="162"/>
      <c r="C3" s="162"/>
      <c r="D3" s="162"/>
      <c r="E3" s="162"/>
      <c r="F3" s="162"/>
      <c r="G3" s="162"/>
      <c r="H3" s="163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</row>
    <row r="4" spans="1:30" ht="15" customHeight="1" x14ac:dyDescent="0.15">
      <c r="A4" s="164"/>
      <c r="B4" s="165" t="s">
        <v>213</v>
      </c>
      <c r="C4" s="162"/>
      <c r="D4" s="162"/>
      <c r="E4" s="162"/>
      <c r="F4" s="162"/>
      <c r="G4" s="162"/>
      <c r="H4" s="163"/>
      <c r="I4" s="162"/>
      <c r="J4" s="162"/>
      <c r="K4" s="162"/>
      <c r="L4" s="162"/>
      <c r="M4" s="162"/>
      <c r="N4" s="162"/>
      <c r="O4" s="162"/>
      <c r="P4" s="162"/>
      <c r="Q4" s="162"/>
      <c r="R4" s="165" t="s">
        <v>214</v>
      </c>
      <c r="S4" s="165" t="s">
        <v>215</v>
      </c>
      <c r="T4" s="166">
        <v>0</v>
      </c>
      <c r="U4" s="165" t="s">
        <v>216</v>
      </c>
      <c r="V4" s="165" t="s">
        <v>217</v>
      </c>
      <c r="W4" s="165" t="s">
        <v>372</v>
      </c>
      <c r="X4" s="162"/>
      <c r="Y4" s="162"/>
      <c r="Z4" s="162"/>
      <c r="AA4" s="162"/>
      <c r="AB4" s="162"/>
      <c r="AC4" s="162"/>
      <c r="AD4" s="162"/>
    </row>
    <row r="5" spans="1:30" ht="15" customHeight="1" x14ac:dyDescent="0.15">
      <c r="A5" s="162"/>
      <c r="B5" s="162"/>
      <c r="C5" s="162"/>
      <c r="D5" s="162"/>
      <c r="E5" s="162"/>
      <c r="F5" s="162"/>
      <c r="G5" s="162"/>
      <c r="H5" s="163"/>
      <c r="I5" s="162"/>
      <c r="J5" s="165" t="s">
        <v>218</v>
      </c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</row>
    <row r="6" spans="1:30" ht="41" customHeight="1" x14ac:dyDescent="0.15">
      <c r="A6" s="162"/>
      <c r="B6" s="167" t="s">
        <v>220</v>
      </c>
      <c r="C6" s="167" t="s">
        <v>221</v>
      </c>
      <c r="D6" s="167" t="s">
        <v>222</v>
      </c>
      <c r="E6" s="167" t="s">
        <v>223</v>
      </c>
      <c r="F6" s="167" t="s">
        <v>373</v>
      </c>
      <c r="G6" s="167" t="s">
        <v>225</v>
      </c>
      <c r="H6" s="168" t="s">
        <v>374</v>
      </c>
      <c r="I6" s="167" t="s">
        <v>137</v>
      </c>
      <c r="J6" s="167" t="s">
        <v>229</v>
      </c>
      <c r="K6" s="322" t="s">
        <v>228</v>
      </c>
      <c r="L6" s="323"/>
      <c r="M6" s="323"/>
      <c r="N6" s="323"/>
      <c r="O6" s="167" t="s">
        <v>375</v>
      </c>
      <c r="P6" s="167" t="s">
        <v>231</v>
      </c>
      <c r="Q6" s="167" t="s">
        <v>232</v>
      </c>
      <c r="R6" s="167" t="s">
        <v>376</v>
      </c>
      <c r="S6" s="167" t="s">
        <v>377</v>
      </c>
      <c r="T6" s="167" t="s">
        <v>378</v>
      </c>
      <c r="U6" s="167" t="s">
        <v>236</v>
      </c>
      <c r="V6" s="167" t="s">
        <v>237</v>
      </c>
      <c r="W6" s="167" t="s">
        <v>379</v>
      </c>
      <c r="X6" s="167" t="s">
        <v>380</v>
      </c>
      <c r="Y6" s="162"/>
      <c r="Z6" s="162"/>
      <c r="AA6" s="162"/>
      <c r="AB6" s="162"/>
      <c r="AC6" s="162"/>
      <c r="AD6" s="162"/>
    </row>
    <row r="7" spans="1:30" ht="41" customHeight="1" x14ac:dyDescent="0.15">
      <c r="A7" s="162"/>
      <c r="B7" s="169"/>
      <c r="C7" s="167" t="s">
        <v>381</v>
      </c>
      <c r="D7" s="169"/>
      <c r="E7" s="169"/>
      <c r="F7" s="167" t="s">
        <v>241</v>
      </c>
      <c r="G7" s="169"/>
      <c r="H7" s="168" t="s">
        <v>242</v>
      </c>
      <c r="I7" s="169"/>
      <c r="J7" s="167" t="s">
        <v>243</v>
      </c>
      <c r="K7" s="169"/>
      <c r="L7" s="167" t="s">
        <v>244</v>
      </c>
      <c r="M7" s="169"/>
      <c r="N7" s="167" t="s">
        <v>245</v>
      </c>
      <c r="O7" s="169"/>
      <c r="P7" s="169"/>
      <c r="Q7" s="167" t="s">
        <v>246</v>
      </c>
      <c r="R7" s="169"/>
      <c r="S7" s="167" t="s">
        <v>247</v>
      </c>
      <c r="T7" s="167" t="s">
        <v>247</v>
      </c>
      <c r="U7" s="167" t="s">
        <v>248</v>
      </c>
      <c r="V7" s="167" t="s">
        <v>249</v>
      </c>
      <c r="W7" s="169"/>
      <c r="X7" s="169"/>
      <c r="Y7" s="162"/>
      <c r="Z7" s="162"/>
      <c r="AA7" s="162"/>
      <c r="AB7" s="162"/>
      <c r="AC7" s="162"/>
      <c r="AD7" s="162"/>
    </row>
    <row r="8" spans="1:30" ht="15" customHeight="1" x14ac:dyDescent="0.15">
      <c r="A8" s="170" t="s">
        <v>382</v>
      </c>
      <c r="B8" s="171" t="s">
        <v>383</v>
      </c>
      <c r="C8" s="165" t="s">
        <v>384</v>
      </c>
      <c r="D8" s="166">
        <v>33088434</v>
      </c>
      <c r="E8" s="166">
        <v>33088453</v>
      </c>
      <c r="F8" s="172"/>
      <c r="G8" s="173">
        <f>E9-D8+1</f>
        <v>8477</v>
      </c>
      <c r="H8" s="174" t="s">
        <v>385</v>
      </c>
      <c r="I8" s="166">
        <f>LEN(H8)</f>
        <v>20</v>
      </c>
      <c r="J8" s="175">
        <f>(K8*L8)+(M8*N8)</f>
        <v>62</v>
      </c>
      <c r="K8" s="166">
        <v>2</v>
      </c>
      <c r="L8" s="166">
        <v>9</v>
      </c>
      <c r="M8" s="166">
        <v>4</v>
      </c>
      <c r="N8" s="166">
        <v>11</v>
      </c>
      <c r="O8" s="172"/>
      <c r="P8" s="172"/>
      <c r="Q8" s="176" t="s">
        <v>386</v>
      </c>
      <c r="R8" s="172"/>
      <c r="S8" s="172"/>
      <c r="T8" s="172"/>
      <c r="U8" s="173">
        <v>2</v>
      </c>
      <c r="V8" s="176" t="s">
        <v>387</v>
      </c>
      <c r="W8" s="162"/>
      <c r="X8" s="162"/>
      <c r="Y8" s="162"/>
      <c r="Z8" s="162"/>
      <c r="AA8" s="162"/>
      <c r="AB8" s="162"/>
      <c r="AC8" s="162"/>
      <c r="AD8" s="162"/>
    </row>
    <row r="9" spans="1:30" ht="15" customHeight="1" x14ac:dyDescent="0.15">
      <c r="A9" s="162"/>
      <c r="B9" s="171" t="s">
        <v>388</v>
      </c>
      <c r="C9" s="165" t="s">
        <v>389</v>
      </c>
      <c r="D9" s="166">
        <v>33096891</v>
      </c>
      <c r="E9" s="166">
        <v>33096910</v>
      </c>
      <c r="F9" s="172"/>
      <c r="G9" s="172"/>
      <c r="H9" s="174" t="s">
        <v>389</v>
      </c>
      <c r="I9" s="166">
        <f>LEN(H9)</f>
        <v>20</v>
      </c>
      <c r="J9" s="175">
        <f>(K9*L9)+(M9*N9)</f>
        <v>60</v>
      </c>
      <c r="K9" s="166">
        <v>2</v>
      </c>
      <c r="L9" s="166">
        <v>10</v>
      </c>
      <c r="M9" s="166">
        <v>4</v>
      </c>
      <c r="N9" s="166">
        <v>10</v>
      </c>
      <c r="O9" s="172"/>
      <c r="P9" s="172"/>
      <c r="Q9" s="176" t="s">
        <v>390</v>
      </c>
      <c r="R9" s="172"/>
      <c r="S9" s="172"/>
      <c r="T9" s="172"/>
      <c r="U9" s="173">
        <v>3</v>
      </c>
      <c r="V9" s="176" t="s">
        <v>110</v>
      </c>
      <c r="W9" s="162"/>
      <c r="X9" s="162"/>
      <c r="Y9" s="162"/>
      <c r="Z9" s="162"/>
      <c r="AA9" s="162"/>
      <c r="AB9" s="162"/>
      <c r="AC9" s="162"/>
      <c r="AD9" s="162"/>
    </row>
    <row r="10" spans="1:30" ht="15" customHeight="1" x14ac:dyDescent="0.15">
      <c r="A10" s="162"/>
      <c r="B10" s="162"/>
      <c r="C10" s="162"/>
      <c r="D10" s="162"/>
      <c r="E10" s="162"/>
      <c r="F10" s="162"/>
      <c r="G10" s="162"/>
      <c r="H10" s="163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</row>
    <row r="11" spans="1:30" ht="15" customHeight="1" x14ac:dyDescent="0.15">
      <c r="A11" s="162"/>
      <c r="B11" s="171" t="s">
        <v>391</v>
      </c>
      <c r="C11" s="165" t="s">
        <v>392</v>
      </c>
      <c r="D11" s="166">
        <v>33088784</v>
      </c>
      <c r="E11" s="166">
        <v>33088802</v>
      </c>
      <c r="F11" s="172"/>
      <c r="G11" s="173">
        <f>E12-D11+1</f>
        <v>7987</v>
      </c>
      <c r="H11" s="177" t="s">
        <v>393</v>
      </c>
      <c r="I11" s="166">
        <f>LEN(H11)</f>
        <v>19</v>
      </c>
      <c r="J11" s="173">
        <f>(K11*L11)+(M11*N11)</f>
        <v>54</v>
      </c>
      <c r="K11" s="166">
        <v>2</v>
      </c>
      <c r="L11" s="166">
        <v>11</v>
      </c>
      <c r="M11" s="166">
        <v>4</v>
      </c>
      <c r="N11" s="166">
        <v>8</v>
      </c>
      <c r="O11" s="172"/>
      <c r="P11" s="172"/>
      <c r="Q11" s="176" t="s">
        <v>394</v>
      </c>
      <c r="R11" s="172"/>
      <c r="S11" s="172"/>
      <c r="T11" s="172"/>
      <c r="U11" s="173">
        <v>1</v>
      </c>
      <c r="V11" s="176" t="s">
        <v>276</v>
      </c>
      <c r="W11" s="162"/>
      <c r="X11" s="162"/>
      <c r="Y11" s="162"/>
      <c r="Z11" s="162"/>
      <c r="AA11" s="162"/>
      <c r="AB11" s="162"/>
      <c r="AC11" s="162"/>
      <c r="AD11" s="162"/>
    </row>
    <row r="12" spans="1:30" ht="15" customHeight="1" x14ac:dyDescent="0.15">
      <c r="A12" s="162"/>
      <c r="B12" s="171" t="s">
        <v>395</v>
      </c>
      <c r="C12" s="165" t="s">
        <v>396</v>
      </c>
      <c r="D12" s="166">
        <v>33096752</v>
      </c>
      <c r="E12" s="166">
        <v>33096770</v>
      </c>
      <c r="F12" s="172"/>
      <c r="G12" s="172"/>
      <c r="H12" s="177" t="s">
        <v>396</v>
      </c>
      <c r="I12" s="166">
        <f>LEN(H12)</f>
        <v>19</v>
      </c>
      <c r="J12" s="173">
        <f>(K12*L12)+(M12*N12)</f>
        <v>56</v>
      </c>
      <c r="K12" s="166">
        <v>2</v>
      </c>
      <c r="L12" s="166">
        <v>10</v>
      </c>
      <c r="M12" s="166">
        <v>4</v>
      </c>
      <c r="N12" s="166">
        <v>9</v>
      </c>
      <c r="O12" s="172"/>
      <c r="P12" s="172"/>
      <c r="Q12" s="176" t="s">
        <v>397</v>
      </c>
      <c r="R12" s="172"/>
      <c r="S12" s="172"/>
      <c r="T12" s="172"/>
      <c r="U12" s="173">
        <v>2</v>
      </c>
      <c r="V12" s="176" t="s">
        <v>110</v>
      </c>
      <c r="W12" s="162"/>
      <c r="X12" s="162"/>
      <c r="Y12" s="162"/>
      <c r="Z12" s="162"/>
      <c r="AA12" s="162"/>
      <c r="AB12" s="162"/>
      <c r="AC12" s="162"/>
      <c r="AD12" s="162"/>
    </row>
    <row r="13" spans="1:30" ht="15" customHeight="1" x14ac:dyDescent="0.15">
      <c r="A13" s="162"/>
      <c r="B13" s="162"/>
      <c r="C13" s="162"/>
      <c r="D13" s="162"/>
      <c r="E13" s="162"/>
      <c r="F13" s="162"/>
      <c r="G13" s="162"/>
      <c r="H13" s="163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</row>
    <row r="14" spans="1:30" ht="15" customHeight="1" x14ac:dyDescent="0.15">
      <c r="A14" s="178" t="s">
        <v>398</v>
      </c>
      <c r="B14" s="179" t="s">
        <v>399</v>
      </c>
      <c r="C14" s="165" t="s">
        <v>400</v>
      </c>
      <c r="D14" s="166">
        <v>33093903</v>
      </c>
      <c r="E14" s="166">
        <v>33093920</v>
      </c>
      <c r="F14" s="172"/>
      <c r="G14" s="173">
        <f>E15-D14+1</f>
        <v>9266</v>
      </c>
      <c r="H14" s="177" t="s">
        <v>401</v>
      </c>
      <c r="I14" s="166">
        <f>LEN(H14)</f>
        <v>18</v>
      </c>
      <c r="J14" s="173">
        <f>(K14*L14)+(M14*N14)</f>
        <v>54</v>
      </c>
      <c r="K14" s="166">
        <v>2</v>
      </c>
      <c r="L14" s="166">
        <v>9</v>
      </c>
      <c r="M14" s="166">
        <v>4</v>
      </c>
      <c r="N14" s="166">
        <v>9</v>
      </c>
      <c r="O14" s="172"/>
      <c r="P14" s="172"/>
      <c r="Q14" s="176" t="s">
        <v>402</v>
      </c>
      <c r="R14" s="172"/>
      <c r="S14" s="172"/>
      <c r="T14" s="172"/>
      <c r="U14" s="175">
        <v>4</v>
      </c>
      <c r="V14" s="176" t="s">
        <v>110</v>
      </c>
      <c r="W14" s="162"/>
      <c r="X14" s="162"/>
      <c r="Y14" s="162"/>
      <c r="Z14" s="162"/>
      <c r="AA14" s="162"/>
      <c r="AB14" s="162"/>
      <c r="AC14" s="162"/>
      <c r="AD14" s="162"/>
    </row>
    <row r="15" spans="1:30" ht="15" customHeight="1" x14ac:dyDescent="0.15">
      <c r="A15" s="162"/>
      <c r="B15" s="179" t="s">
        <v>403</v>
      </c>
      <c r="C15" s="165" t="s">
        <v>404</v>
      </c>
      <c r="D15" s="166">
        <v>33103148</v>
      </c>
      <c r="E15" s="166">
        <v>33103168</v>
      </c>
      <c r="F15" s="172"/>
      <c r="G15" s="172"/>
      <c r="H15" s="177" t="s">
        <v>404</v>
      </c>
      <c r="I15" s="166">
        <f>LEN(H15)</f>
        <v>19</v>
      </c>
      <c r="J15" s="173">
        <f>(K15*L15)+(M15*N15)</f>
        <v>54</v>
      </c>
      <c r="K15" s="166">
        <v>2</v>
      </c>
      <c r="L15" s="166">
        <v>11</v>
      </c>
      <c r="M15" s="166">
        <v>4</v>
      </c>
      <c r="N15" s="166">
        <v>8</v>
      </c>
      <c r="O15" s="172"/>
      <c r="P15" s="172"/>
      <c r="Q15" s="176" t="s">
        <v>405</v>
      </c>
      <c r="R15" s="172"/>
      <c r="S15" s="172"/>
      <c r="T15" s="172"/>
      <c r="U15" s="175">
        <v>4</v>
      </c>
      <c r="V15" s="176" t="s">
        <v>110</v>
      </c>
      <c r="W15" s="162"/>
      <c r="X15" s="162"/>
      <c r="Y15" s="162"/>
      <c r="Z15" s="162"/>
      <c r="AA15" s="162"/>
      <c r="AB15" s="162"/>
      <c r="AC15" s="162"/>
      <c r="AD15" s="162"/>
    </row>
    <row r="16" spans="1:30" ht="15" customHeight="1" x14ac:dyDescent="0.15">
      <c r="A16" s="162"/>
      <c r="B16" s="162"/>
      <c r="C16" s="162"/>
      <c r="D16" s="162"/>
      <c r="E16" s="162"/>
      <c r="F16" s="162"/>
      <c r="G16" s="162"/>
      <c r="H16" s="163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</row>
    <row r="17" spans="1:30" ht="15" customHeight="1" x14ac:dyDescent="0.15">
      <c r="A17" s="162"/>
      <c r="B17" s="179" t="s">
        <v>406</v>
      </c>
      <c r="C17" s="165" t="s">
        <v>407</v>
      </c>
      <c r="D17" s="166">
        <v>33094242</v>
      </c>
      <c r="E17" s="166">
        <v>33094260</v>
      </c>
      <c r="F17" s="172"/>
      <c r="G17" s="173">
        <f>E18-D17+1</f>
        <v>8882</v>
      </c>
      <c r="H17" s="177" t="s">
        <v>408</v>
      </c>
      <c r="I17" s="166">
        <f>LEN(H17)</f>
        <v>19</v>
      </c>
      <c r="J17" s="173">
        <f>(K17*L17)+(M17*N17)</f>
        <v>58</v>
      </c>
      <c r="K17" s="166">
        <v>2</v>
      </c>
      <c r="L17" s="166">
        <v>9</v>
      </c>
      <c r="M17" s="166">
        <v>4</v>
      </c>
      <c r="N17" s="166">
        <v>10</v>
      </c>
      <c r="O17" s="172"/>
      <c r="P17" s="172"/>
      <c r="Q17" s="176" t="s">
        <v>409</v>
      </c>
      <c r="R17" s="172"/>
      <c r="S17" s="172"/>
      <c r="T17" s="172"/>
      <c r="U17" s="173">
        <v>4</v>
      </c>
      <c r="V17" s="176" t="s">
        <v>110</v>
      </c>
      <c r="W17" s="162"/>
      <c r="X17" s="162"/>
      <c r="Y17" s="162"/>
      <c r="Z17" s="162"/>
      <c r="AA17" s="162"/>
      <c r="AB17" s="162"/>
      <c r="AC17" s="162"/>
      <c r="AD17" s="162"/>
    </row>
    <row r="18" spans="1:30" ht="15" customHeight="1" x14ac:dyDescent="0.15">
      <c r="A18" s="162"/>
      <c r="B18" s="179" t="s">
        <v>410</v>
      </c>
      <c r="C18" s="165" t="s">
        <v>411</v>
      </c>
      <c r="D18" s="166">
        <v>33103104</v>
      </c>
      <c r="E18" s="166">
        <v>33103123</v>
      </c>
      <c r="F18" s="172"/>
      <c r="G18" s="172"/>
      <c r="H18" s="174" t="s">
        <v>411</v>
      </c>
      <c r="I18" s="166">
        <f>LEN(H18)</f>
        <v>20</v>
      </c>
      <c r="J18" s="173">
        <f>(K18*L18)+(M18*N18)</f>
        <v>58</v>
      </c>
      <c r="K18" s="166">
        <v>2</v>
      </c>
      <c r="L18" s="166">
        <v>11</v>
      </c>
      <c r="M18" s="166">
        <v>4</v>
      </c>
      <c r="N18" s="166">
        <v>9</v>
      </c>
      <c r="O18" s="172"/>
      <c r="P18" s="172"/>
      <c r="Q18" s="176" t="s">
        <v>412</v>
      </c>
      <c r="R18" s="172"/>
      <c r="S18" s="172"/>
      <c r="T18" s="172"/>
      <c r="U18" s="173">
        <v>4</v>
      </c>
      <c r="V18" s="176" t="s">
        <v>110</v>
      </c>
      <c r="W18" s="162"/>
      <c r="X18" s="162"/>
      <c r="Y18" s="162"/>
      <c r="Z18" s="162"/>
      <c r="AA18" s="162"/>
      <c r="AB18" s="162"/>
      <c r="AC18" s="162"/>
      <c r="AD18" s="162"/>
    </row>
    <row r="19" spans="1:30" ht="15" customHeight="1" x14ac:dyDescent="0.15">
      <c r="A19" s="162"/>
      <c r="B19" s="162"/>
      <c r="C19" s="162"/>
      <c r="D19" s="162"/>
      <c r="E19" s="162"/>
      <c r="F19" s="162"/>
      <c r="G19" s="162"/>
      <c r="H19" s="163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</row>
    <row r="20" spans="1:30" ht="15" customHeight="1" x14ac:dyDescent="0.15">
      <c r="A20" s="178" t="s">
        <v>413</v>
      </c>
      <c r="B20" s="171" t="s">
        <v>383</v>
      </c>
      <c r="C20" s="165" t="s">
        <v>384</v>
      </c>
      <c r="D20" s="166">
        <v>33088434</v>
      </c>
      <c r="E20" s="166">
        <v>33088453</v>
      </c>
      <c r="F20" s="172"/>
      <c r="G20" s="173">
        <f>E21-D20+1</f>
        <v>4826</v>
      </c>
      <c r="H20" s="174" t="s">
        <v>385</v>
      </c>
      <c r="I20" s="166">
        <f>LEN(H20)</f>
        <v>20</v>
      </c>
      <c r="J20" s="180">
        <f>(K20*L20)+(M20*N20)</f>
        <v>62</v>
      </c>
      <c r="K20" s="166">
        <v>2</v>
      </c>
      <c r="L20" s="166">
        <v>9</v>
      </c>
      <c r="M20" s="166">
        <v>4</v>
      </c>
      <c r="N20" s="166">
        <v>11</v>
      </c>
      <c r="O20" s="172"/>
      <c r="P20" s="172"/>
      <c r="Q20" s="176" t="s">
        <v>386</v>
      </c>
      <c r="R20" s="172"/>
      <c r="S20" s="172"/>
      <c r="T20" s="172"/>
      <c r="U20" s="173">
        <v>2</v>
      </c>
      <c r="V20" s="176" t="s">
        <v>387</v>
      </c>
      <c r="W20" s="162"/>
      <c r="X20" s="162"/>
      <c r="Y20" s="162"/>
      <c r="Z20" s="162"/>
      <c r="AA20" s="162"/>
      <c r="AB20" s="162"/>
      <c r="AC20" s="162"/>
      <c r="AD20" s="162"/>
    </row>
    <row r="21" spans="1:30" ht="15" customHeight="1" x14ac:dyDescent="0.15">
      <c r="A21" s="162"/>
      <c r="B21" s="181" t="s">
        <v>414</v>
      </c>
      <c r="C21" s="165" t="s">
        <v>415</v>
      </c>
      <c r="D21" s="166">
        <v>33093240</v>
      </c>
      <c r="E21" s="166">
        <v>33093259</v>
      </c>
      <c r="F21" s="172"/>
      <c r="G21" s="172"/>
      <c r="H21" s="174" t="s">
        <v>415</v>
      </c>
      <c r="I21" s="166">
        <f>LEN(H21)</f>
        <v>20</v>
      </c>
      <c r="J21" s="182">
        <f>(K21*L21)+(M21*N21)</f>
        <v>58</v>
      </c>
      <c r="K21" s="166">
        <v>2</v>
      </c>
      <c r="L21" s="166">
        <f>20-N21</f>
        <v>11</v>
      </c>
      <c r="M21" s="166">
        <v>4</v>
      </c>
      <c r="N21" s="166">
        <v>9</v>
      </c>
      <c r="O21" s="172"/>
      <c r="P21" s="172"/>
      <c r="Q21" s="176" t="s">
        <v>412</v>
      </c>
      <c r="R21" s="172"/>
      <c r="S21" s="172"/>
      <c r="T21" s="172"/>
      <c r="U21" s="173">
        <v>3</v>
      </c>
      <c r="V21" s="176" t="s">
        <v>387</v>
      </c>
      <c r="W21" s="162"/>
      <c r="X21" s="162"/>
      <c r="Y21" s="162"/>
      <c r="Z21" s="162"/>
      <c r="AA21" s="162"/>
      <c r="AB21" s="162"/>
      <c r="AC21" s="162"/>
      <c r="AD21" s="162"/>
    </row>
    <row r="22" spans="1:30" ht="15" customHeight="1" x14ac:dyDescent="0.15">
      <c r="A22" s="162"/>
      <c r="B22" s="162"/>
      <c r="C22" s="162"/>
      <c r="D22" s="162"/>
      <c r="E22" s="162"/>
      <c r="F22" s="162"/>
      <c r="G22" s="162"/>
      <c r="H22" s="163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</row>
    <row r="23" spans="1:30" ht="15" customHeight="1" x14ac:dyDescent="0.15">
      <c r="A23" s="162"/>
      <c r="B23" s="171" t="s">
        <v>391</v>
      </c>
      <c r="C23" s="165" t="s">
        <v>392</v>
      </c>
      <c r="D23" s="166">
        <v>33088784</v>
      </c>
      <c r="E23" s="166">
        <v>33088802</v>
      </c>
      <c r="F23" s="172"/>
      <c r="G23" s="173">
        <f>E24-D23+1</f>
        <v>3732</v>
      </c>
      <c r="H23" s="177" t="s">
        <v>393</v>
      </c>
      <c r="I23" s="166">
        <f>LEN(H23)</f>
        <v>19</v>
      </c>
      <c r="J23" s="180">
        <f>(K23*L23)+(M23*N23)</f>
        <v>54</v>
      </c>
      <c r="K23" s="166">
        <v>2</v>
      </c>
      <c r="L23" s="166">
        <v>11</v>
      </c>
      <c r="M23" s="166">
        <v>4</v>
      </c>
      <c r="N23" s="166">
        <v>8</v>
      </c>
      <c r="O23" s="172"/>
      <c r="P23" s="172"/>
      <c r="Q23" s="176" t="s">
        <v>394</v>
      </c>
      <c r="R23" s="172"/>
      <c r="S23" s="172"/>
      <c r="T23" s="172"/>
      <c r="U23" s="173">
        <v>1</v>
      </c>
      <c r="V23" s="176" t="s">
        <v>276</v>
      </c>
      <c r="W23" s="162"/>
      <c r="X23" s="162"/>
      <c r="Y23" s="162"/>
      <c r="Z23" s="162"/>
      <c r="AA23" s="162"/>
      <c r="AB23" s="162"/>
      <c r="AC23" s="162"/>
      <c r="AD23" s="162"/>
    </row>
    <row r="24" spans="1:30" ht="15" customHeight="1" x14ac:dyDescent="0.15">
      <c r="A24" s="162"/>
      <c r="B24" s="181" t="s">
        <v>416</v>
      </c>
      <c r="C24" s="165" t="s">
        <v>417</v>
      </c>
      <c r="D24" s="166">
        <v>33092497</v>
      </c>
      <c r="E24" s="166">
        <v>33092515</v>
      </c>
      <c r="F24" s="172"/>
      <c r="G24" s="172"/>
      <c r="H24" s="177" t="s">
        <v>417</v>
      </c>
      <c r="I24" s="166">
        <f>LEN(H24)</f>
        <v>19</v>
      </c>
      <c r="J24" s="182">
        <f>(K24*L24)+(M24*N24)</f>
        <v>58</v>
      </c>
      <c r="K24" s="166">
        <v>2</v>
      </c>
      <c r="L24" s="166">
        <v>9</v>
      </c>
      <c r="M24" s="166">
        <v>4</v>
      </c>
      <c r="N24" s="166">
        <v>10</v>
      </c>
      <c r="O24" s="172"/>
      <c r="P24" s="172"/>
      <c r="Q24" s="176" t="s">
        <v>394</v>
      </c>
      <c r="R24" s="172"/>
      <c r="S24" s="172"/>
      <c r="T24" s="172"/>
      <c r="U24" s="180">
        <v>7</v>
      </c>
      <c r="V24" s="172"/>
      <c r="W24" s="162"/>
      <c r="X24" s="162"/>
      <c r="Y24" s="162"/>
      <c r="Z24" s="162"/>
      <c r="AA24" s="162"/>
      <c r="AB24" s="162"/>
      <c r="AC24" s="162"/>
      <c r="AD24" s="162"/>
    </row>
    <row r="25" spans="1:30" ht="15" customHeight="1" x14ac:dyDescent="0.15">
      <c r="A25" s="162"/>
      <c r="B25" s="162"/>
      <c r="C25" s="162"/>
      <c r="D25" s="162"/>
      <c r="E25" s="162"/>
      <c r="F25" s="162"/>
      <c r="G25" s="162"/>
      <c r="H25" s="163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</row>
    <row r="26" spans="1:30" ht="15" customHeight="1" x14ac:dyDescent="0.15">
      <c r="A26" s="178" t="s">
        <v>418</v>
      </c>
      <c r="B26" s="183" t="s">
        <v>419</v>
      </c>
      <c r="C26" s="165" t="s">
        <v>420</v>
      </c>
      <c r="D26" s="166">
        <v>33092251</v>
      </c>
      <c r="E26" s="166">
        <v>33092270</v>
      </c>
      <c r="F26" s="172"/>
      <c r="G26" s="173">
        <f>E27-D26+1</f>
        <v>6120</v>
      </c>
      <c r="H26" s="174" t="s">
        <v>421</v>
      </c>
      <c r="I26" s="166">
        <f>LEN(H26)</f>
        <v>20</v>
      </c>
      <c r="J26" s="173">
        <f>(K26*L26)+(M26*N26)</f>
        <v>60</v>
      </c>
      <c r="K26" s="166">
        <v>2</v>
      </c>
      <c r="L26" s="166">
        <f>20-N26</f>
        <v>10</v>
      </c>
      <c r="M26" s="166">
        <v>4</v>
      </c>
      <c r="N26" s="166">
        <v>10</v>
      </c>
      <c r="O26" s="172"/>
      <c r="P26" s="172"/>
      <c r="Q26" s="176" t="s">
        <v>422</v>
      </c>
      <c r="R26" s="172"/>
      <c r="S26" s="172"/>
      <c r="T26" s="172"/>
      <c r="U26" s="180">
        <v>6</v>
      </c>
      <c r="V26" s="176" t="s">
        <v>110</v>
      </c>
      <c r="W26" s="162"/>
      <c r="X26" s="162"/>
      <c r="Y26" s="162"/>
      <c r="Z26" s="162"/>
      <c r="AA26" s="162"/>
      <c r="AB26" s="162"/>
      <c r="AC26" s="162"/>
      <c r="AD26" s="162"/>
    </row>
    <row r="27" spans="1:30" ht="15" customHeight="1" x14ac:dyDescent="0.15">
      <c r="A27" s="162"/>
      <c r="B27" s="183" t="s">
        <v>423</v>
      </c>
      <c r="C27" s="165" t="s">
        <v>424</v>
      </c>
      <c r="D27" s="166">
        <v>33098351</v>
      </c>
      <c r="E27" s="166">
        <v>33098370</v>
      </c>
      <c r="F27" s="172"/>
      <c r="G27" s="172"/>
      <c r="H27" s="174" t="s">
        <v>424</v>
      </c>
      <c r="I27" s="166">
        <f>LEN(H27)</f>
        <v>20</v>
      </c>
      <c r="J27" s="173">
        <f>(K27*L27)+(M27*N27)</f>
        <v>60</v>
      </c>
      <c r="K27" s="166">
        <v>2</v>
      </c>
      <c r="L27" s="166">
        <f>20-N27</f>
        <v>10</v>
      </c>
      <c r="M27" s="166">
        <v>4</v>
      </c>
      <c r="N27" s="166">
        <v>10</v>
      </c>
      <c r="O27" s="172"/>
      <c r="P27" s="172"/>
      <c r="Q27" s="176" t="s">
        <v>425</v>
      </c>
      <c r="R27" s="172"/>
      <c r="S27" s="172"/>
      <c r="T27" s="172"/>
      <c r="U27" s="173">
        <v>1</v>
      </c>
      <c r="V27" s="176" t="s">
        <v>110</v>
      </c>
      <c r="W27" s="162"/>
      <c r="X27" s="162"/>
      <c r="Y27" s="162"/>
      <c r="Z27" s="162"/>
      <c r="AA27" s="162"/>
      <c r="AB27" s="162"/>
      <c r="AC27" s="162"/>
      <c r="AD27" s="162"/>
    </row>
    <row r="28" spans="1:30" ht="15" customHeight="1" x14ac:dyDescent="0.15">
      <c r="A28" s="162"/>
      <c r="B28" s="162"/>
      <c r="C28" s="162"/>
      <c r="D28" s="162"/>
      <c r="E28" s="162"/>
      <c r="F28" s="162"/>
      <c r="G28" s="162"/>
      <c r="H28" s="163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</row>
    <row r="29" spans="1:30" ht="15" customHeight="1" x14ac:dyDescent="0.15">
      <c r="A29" s="162"/>
      <c r="B29" s="183" t="s">
        <v>426</v>
      </c>
      <c r="C29" s="165" t="s">
        <v>427</v>
      </c>
      <c r="D29" s="166">
        <v>33093454</v>
      </c>
      <c r="E29" s="166">
        <v>33093472</v>
      </c>
      <c r="F29" s="172"/>
      <c r="G29" s="173">
        <f>E30-D29+1</f>
        <v>4757</v>
      </c>
      <c r="H29" s="177" t="s">
        <v>428</v>
      </c>
      <c r="I29" s="166">
        <f>LEN(H29)</f>
        <v>19</v>
      </c>
      <c r="J29" s="173">
        <f>(K29*L29)+(M29*N29)</f>
        <v>58</v>
      </c>
      <c r="K29" s="166">
        <v>2</v>
      </c>
      <c r="L29" s="166">
        <f>20-N29</f>
        <v>11</v>
      </c>
      <c r="M29" s="166">
        <v>4</v>
      </c>
      <c r="N29" s="166">
        <v>9</v>
      </c>
      <c r="O29" s="172"/>
      <c r="P29" s="172"/>
      <c r="Q29" s="176" t="s">
        <v>390</v>
      </c>
      <c r="R29" s="172"/>
      <c r="S29" s="172"/>
      <c r="T29" s="172"/>
      <c r="U29" s="173">
        <v>2</v>
      </c>
      <c r="V29" s="176" t="s">
        <v>110</v>
      </c>
      <c r="W29" s="162"/>
      <c r="X29" s="162"/>
      <c r="Y29" s="162"/>
      <c r="Z29" s="162"/>
      <c r="AA29" s="162"/>
      <c r="AB29" s="162"/>
      <c r="AC29" s="162"/>
      <c r="AD29" s="162"/>
    </row>
    <row r="30" spans="1:30" ht="15" customHeight="1" x14ac:dyDescent="0.15">
      <c r="A30" s="162"/>
      <c r="B30" s="183" t="s">
        <v>429</v>
      </c>
      <c r="C30" s="165" t="s">
        <v>430</v>
      </c>
      <c r="D30" s="166">
        <v>33098191</v>
      </c>
      <c r="E30" s="166">
        <v>33098210</v>
      </c>
      <c r="F30" s="172"/>
      <c r="G30" s="172"/>
      <c r="H30" s="174" t="s">
        <v>430</v>
      </c>
      <c r="I30" s="166">
        <f>LEN(H30)</f>
        <v>20</v>
      </c>
      <c r="J30" s="173">
        <f>(K30*L30)+(M30*N30)</f>
        <v>60</v>
      </c>
      <c r="K30" s="166">
        <v>2</v>
      </c>
      <c r="L30" s="166">
        <f>20-N30</f>
        <v>10</v>
      </c>
      <c r="M30" s="166">
        <v>4</v>
      </c>
      <c r="N30" s="166">
        <v>10</v>
      </c>
      <c r="O30" s="172"/>
      <c r="P30" s="172"/>
      <c r="Q30" s="176" t="s">
        <v>431</v>
      </c>
      <c r="R30" s="172"/>
      <c r="S30" s="172"/>
      <c r="T30" s="172"/>
      <c r="U30" s="180">
        <v>6</v>
      </c>
      <c r="V30" s="176" t="s">
        <v>110</v>
      </c>
      <c r="W30" s="162"/>
      <c r="X30" s="162"/>
      <c r="Y30" s="162"/>
      <c r="Z30" s="162"/>
      <c r="AA30" s="162"/>
      <c r="AB30" s="162"/>
      <c r="AC30" s="162"/>
      <c r="AD30" s="162"/>
    </row>
    <row r="31" spans="1:30" ht="15" customHeight="1" x14ac:dyDescent="0.15">
      <c r="A31" s="162"/>
      <c r="B31" s="162"/>
      <c r="C31" s="162"/>
      <c r="D31" s="162"/>
      <c r="E31" s="162"/>
      <c r="F31" s="162"/>
      <c r="G31" s="162"/>
      <c r="H31" s="163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</row>
    <row r="32" spans="1:30" ht="15" customHeight="1" x14ac:dyDescent="0.15">
      <c r="A32" s="165" t="s">
        <v>432</v>
      </c>
      <c r="B32" s="184" t="s">
        <v>433</v>
      </c>
      <c r="C32" s="165" t="s">
        <v>434</v>
      </c>
      <c r="D32" s="166">
        <v>33097785</v>
      </c>
      <c r="E32" s="166">
        <v>33097804</v>
      </c>
      <c r="F32" s="172"/>
      <c r="G32" s="173">
        <f>E33-D32+1</f>
        <v>5384</v>
      </c>
      <c r="H32" s="174" t="s">
        <v>435</v>
      </c>
      <c r="I32" s="166">
        <f>LEN(H32)</f>
        <v>20</v>
      </c>
      <c r="J32" s="182">
        <f>(K32*L32)+(M32*N32)</f>
        <v>60</v>
      </c>
      <c r="K32" s="166">
        <v>2</v>
      </c>
      <c r="L32" s="166">
        <f>20-N32</f>
        <v>10</v>
      </c>
      <c r="M32" s="166">
        <v>4</v>
      </c>
      <c r="N32" s="166">
        <v>10</v>
      </c>
      <c r="O32" s="172"/>
      <c r="P32" s="172"/>
      <c r="Q32" s="176" t="s">
        <v>436</v>
      </c>
      <c r="R32" s="172"/>
      <c r="S32" s="172"/>
      <c r="T32" s="172"/>
      <c r="U32" s="180">
        <v>6</v>
      </c>
      <c r="V32" s="176" t="s">
        <v>110</v>
      </c>
      <c r="W32" s="162"/>
      <c r="X32" s="162"/>
      <c r="Y32" s="162"/>
      <c r="Z32" s="162"/>
      <c r="AA32" s="162"/>
      <c r="AB32" s="162"/>
      <c r="AC32" s="162"/>
      <c r="AD32" s="162"/>
    </row>
    <row r="33" spans="1:30" ht="15" customHeight="1" x14ac:dyDescent="0.15">
      <c r="A33" s="162"/>
      <c r="B33" s="185" t="s">
        <v>403</v>
      </c>
      <c r="C33" s="165" t="s">
        <v>404</v>
      </c>
      <c r="D33" s="166">
        <v>33103148</v>
      </c>
      <c r="E33" s="166">
        <v>33103168</v>
      </c>
      <c r="F33" s="172"/>
      <c r="G33" s="172"/>
      <c r="H33" s="177" t="s">
        <v>404</v>
      </c>
      <c r="I33" s="166">
        <f>LEN(H33)</f>
        <v>19</v>
      </c>
      <c r="J33" s="173">
        <f>(K33*L33)+(M33*N33)</f>
        <v>54</v>
      </c>
      <c r="K33" s="166">
        <v>2</v>
      </c>
      <c r="L33" s="166">
        <v>11</v>
      </c>
      <c r="M33" s="166">
        <v>4</v>
      </c>
      <c r="N33" s="166">
        <v>8</v>
      </c>
      <c r="O33" s="172"/>
      <c r="P33" s="172"/>
      <c r="Q33" s="176" t="s">
        <v>405</v>
      </c>
      <c r="R33" s="172"/>
      <c r="S33" s="172"/>
      <c r="T33" s="172"/>
      <c r="U33" s="175">
        <v>4</v>
      </c>
      <c r="V33" s="176" t="s">
        <v>110</v>
      </c>
      <c r="W33" s="162"/>
      <c r="X33" s="162"/>
      <c r="Y33" s="162"/>
      <c r="Z33" s="162"/>
      <c r="AA33" s="162"/>
      <c r="AB33" s="162"/>
      <c r="AC33" s="162"/>
      <c r="AD33" s="162"/>
    </row>
    <row r="34" spans="1:30" ht="15" customHeight="1" x14ac:dyDescent="0.15">
      <c r="A34" s="162"/>
      <c r="B34" s="162"/>
      <c r="C34" s="162"/>
      <c r="D34" s="162"/>
      <c r="E34" s="162"/>
      <c r="F34" s="162"/>
      <c r="G34" s="162"/>
      <c r="H34" s="163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</row>
    <row r="35" spans="1:30" ht="15" customHeight="1" x14ac:dyDescent="0.15">
      <c r="A35" s="162"/>
      <c r="B35" s="184" t="s">
        <v>437</v>
      </c>
      <c r="C35" s="165" t="s">
        <v>438</v>
      </c>
      <c r="D35" s="166">
        <v>33097875</v>
      </c>
      <c r="E35" s="166">
        <v>33097894</v>
      </c>
      <c r="F35" s="172"/>
      <c r="G35" s="173">
        <f>E36-D35+1</f>
        <v>5249</v>
      </c>
      <c r="H35" s="174" t="s">
        <v>439</v>
      </c>
      <c r="I35" s="166">
        <f>LEN(H35)</f>
        <v>20</v>
      </c>
      <c r="J35" s="173">
        <f>(K35*L35)+(M35*N35)</f>
        <v>60</v>
      </c>
      <c r="K35" s="166">
        <v>2</v>
      </c>
      <c r="L35" s="166">
        <f>20-N35</f>
        <v>10</v>
      </c>
      <c r="M35" s="166">
        <v>4</v>
      </c>
      <c r="N35" s="166">
        <v>10</v>
      </c>
      <c r="O35" s="172"/>
      <c r="P35" s="172"/>
      <c r="Q35" s="176" t="s">
        <v>440</v>
      </c>
      <c r="R35" s="172"/>
      <c r="S35" s="172"/>
      <c r="T35" s="172"/>
      <c r="U35" s="180">
        <v>6</v>
      </c>
      <c r="V35" s="176" t="s">
        <v>387</v>
      </c>
      <c r="W35" s="162"/>
      <c r="X35" s="162"/>
      <c r="Y35" s="162"/>
      <c r="Z35" s="162"/>
      <c r="AA35" s="162"/>
      <c r="AB35" s="162"/>
      <c r="AC35" s="162"/>
      <c r="AD35" s="162"/>
    </row>
    <row r="36" spans="1:30" ht="15" customHeight="1" x14ac:dyDescent="0.15">
      <c r="A36" s="162"/>
      <c r="B36" s="185" t="s">
        <v>410</v>
      </c>
      <c r="C36" s="165" t="s">
        <v>411</v>
      </c>
      <c r="D36" s="166">
        <v>33103104</v>
      </c>
      <c r="E36" s="166">
        <v>33103123</v>
      </c>
      <c r="F36" s="172"/>
      <c r="G36" s="172"/>
      <c r="H36" s="174" t="s">
        <v>411</v>
      </c>
      <c r="I36" s="166">
        <f>LEN(H36)</f>
        <v>20</v>
      </c>
      <c r="J36" s="173">
        <f>(K36*L36)+(M36*N36)</f>
        <v>58</v>
      </c>
      <c r="K36" s="166">
        <v>2</v>
      </c>
      <c r="L36" s="166">
        <v>11</v>
      </c>
      <c r="M36" s="166">
        <v>4</v>
      </c>
      <c r="N36" s="166">
        <v>9</v>
      </c>
      <c r="O36" s="172"/>
      <c r="P36" s="172"/>
      <c r="Q36" s="176" t="s">
        <v>412</v>
      </c>
      <c r="R36" s="172"/>
      <c r="S36" s="172"/>
      <c r="T36" s="172"/>
      <c r="U36" s="173">
        <v>4</v>
      </c>
      <c r="V36" s="176" t="s">
        <v>110</v>
      </c>
      <c r="W36" s="162"/>
      <c r="X36" s="162"/>
      <c r="Y36" s="162"/>
      <c r="Z36" s="162"/>
      <c r="AA36" s="162"/>
      <c r="AB36" s="162"/>
      <c r="AC36" s="162"/>
      <c r="AD36" s="162"/>
    </row>
    <row r="37" spans="1:30" ht="15" customHeight="1" x14ac:dyDescent="0.15">
      <c r="A37" s="162"/>
      <c r="B37" s="162"/>
      <c r="C37" s="162"/>
      <c r="D37" s="162"/>
      <c r="E37" s="162"/>
      <c r="F37" s="162"/>
      <c r="G37" s="162"/>
      <c r="H37" s="163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</row>
    <row r="38" spans="1:30" ht="15" customHeight="1" x14ac:dyDescent="0.15">
      <c r="A38" s="162"/>
      <c r="B38" s="162"/>
      <c r="C38" s="162"/>
      <c r="D38" s="162"/>
      <c r="E38" s="162"/>
      <c r="F38" s="162"/>
      <c r="G38" s="162"/>
      <c r="H38" s="163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</row>
    <row r="39" spans="1:30" ht="15" customHeight="1" x14ac:dyDescent="0.15">
      <c r="A39" s="162"/>
      <c r="B39" s="162"/>
      <c r="C39" s="162"/>
      <c r="D39" s="162"/>
      <c r="E39" s="162"/>
      <c r="F39" s="162"/>
      <c r="G39" s="162"/>
      <c r="H39" s="163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</row>
    <row r="40" spans="1:30" ht="15" customHeight="1" x14ac:dyDescent="0.15">
      <c r="A40" s="165" t="s">
        <v>441</v>
      </c>
      <c r="B40" s="183" t="s">
        <v>423</v>
      </c>
      <c r="C40" s="165" t="s">
        <v>424</v>
      </c>
      <c r="D40" s="166">
        <v>33098351</v>
      </c>
      <c r="E40" s="166">
        <v>33098370</v>
      </c>
      <c r="F40" s="172"/>
      <c r="G40" s="176" t="s">
        <v>442</v>
      </c>
      <c r="H40" s="174" t="s">
        <v>424</v>
      </c>
      <c r="I40" s="166">
        <f>LEN(H40)</f>
        <v>20</v>
      </c>
      <c r="J40" s="173">
        <f>(K40*L40)+(M40*N40)</f>
        <v>60</v>
      </c>
      <c r="K40" s="166">
        <v>2</v>
      </c>
      <c r="L40" s="166">
        <f>20-N40</f>
        <v>10</v>
      </c>
      <c r="M40" s="166">
        <v>4</v>
      </c>
      <c r="N40" s="166">
        <v>10</v>
      </c>
      <c r="O40" s="172"/>
      <c r="P40" s="172"/>
      <c r="Q40" s="176" t="s">
        <v>425</v>
      </c>
      <c r="R40" s="176" t="s">
        <v>443</v>
      </c>
      <c r="S40" s="173">
        <v>-4.74</v>
      </c>
      <c r="T40" s="173">
        <v>-5.13</v>
      </c>
      <c r="U40" s="173">
        <v>2</v>
      </c>
      <c r="V40" s="176" t="s">
        <v>110</v>
      </c>
      <c r="W40" s="162"/>
      <c r="X40" s="162"/>
      <c r="Y40" s="162"/>
      <c r="Z40" s="162"/>
      <c r="AA40" s="162"/>
      <c r="AB40" s="162"/>
      <c r="AC40" s="162"/>
      <c r="AD40" s="162"/>
    </row>
    <row r="41" spans="1:30" ht="15" customHeight="1" x14ac:dyDescent="0.15">
      <c r="A41" s="162"/>
      <c r="B41" s="184" t="s">
        <v>444</v>
      </c>
      <c r="C41" s="165" t="s">
        <v>445</v>
      </c>
      <c r="D41" s="166">
        <v>33092317</v>
      </c>
      <c r="E41" s="166">
        <v>33092156</v>
      </c>
      <c r="F41" s="172"/>
      <c r="G41" s="176" t="s">
        <v>446</v>
      </c>
      <c r="H41" s="174" t="s">
        <v>447</v>
      </c>
      <c r="I41" s="166">
        <f>LEN(H41)</f>
        <v>20</v>
      </c>
      <c r="J41" s="173">
        <f>(K41*L41)+(M41*N41)</f>
        <v>58</v>
      </c>
      <c r="K41" s="166">
        <v>2</v>
      </c>
      <c r="L41" s="166">
        <v>11</v>
      </c>
      <c r="M41" s="166">
        <v>4</v>
      </c>
      <c r="N41" s="166">
        <v>9</v>
      </c>
      <c r="O41" s="172"/>
      <c r="P41" s="172"/>
      <c r="Q41" s="176" t="s">
        <v>448</v>
      </c>
      <c r="R41" s="176" t="s">
        <v>449</v>
      </c>
      <c r="S41" s="173">
        <v>-3.61</v>
      </c>
      <c r="T41" s="173">
        <v>-5.13</v>
      </c>
      <c r="U41" s="173">
        <v>2</v>
      </c>
      <c r="V41" s="176" t="s">
        <v>316</v>
      </c>
      <c r="W41" s="162"/>
      <c r="X41" s="162"/>
      <c r="Y41" s="162"/>
      <c r="Z41" s="162"/>
      <c r="AA41" s="162"/>
      <c r="AB41" s="162"/>
      <c r="AC41" s="162"/>
      <c r="AD41" s="162"/>
    </row>
    <row r="42" spans="1:30" ht="15" customHeight="1" x14ac:dyDescent="0.15">
      <c r="A42" s="162"/>
      <c r="B42" s="183" t="s">
        <v>429</v>
      </c>
      <c r="C42" s="165" t="s">
        <v>430</v>
      </c>
      <c r="D42" s="166">
        <v>33098191</v>
      </c>
      <c r="E42" s="166">
        <v>33098210</v>
      </c>
      <c r="F42" s="172"/>
      <c r="G42" s="176" t="s">
        <v>450</v>
      </c>
      <c r="H42" s="174" t="s">
        <v>430</v>
      </c>
      <c r="I42" s="166">
        <f>LEN(H42)</f>
        <v>20</v>
      </c>
      <c r="J42" s="173">
        <f>(K42*L42)+(M42*N42)</f>
        <v>60</v>
      </c>
      <c r="K42" s="166">
        <v>2</v>
      </c>
      <c r="L42" s="166">
        <f>20-N42</f>
        <v>10</v>
      </c>
      <c r="M42" s="166">
        <v>4</v>
      </c>
      <c r="N42" s="166">
        <v>10</v>
      </c>
      <c r="O42" s="172"/>
      <c r="P42" s="172"/>
      <c r="Q42" s="176" t="s">
        <v>431</v>
      </c>
      <c r="R42" s="176" t="s">
        <v>451</v>
      </c>
      <c r="S42" s="173">
        <v>-5.0199999999999996</v>
      </c>
      <c r="T42" s="173">
        <v>-5.0199999999999996</v>
      </c>
      <c r="U42" s="180">
        <v>4</v>
      </c>
      <c r="V42" s="176" t="s">
        <v>110</v>
      </c>
      <c r="W42" s="162"/>
      <c r="X42" s="162"/>
      <c r="Y42" s="162"/>
      <c r="Z42" s="162"/>
      <c r="AA42" s="162"/>
      <c r="AB42" s="162"/>
      <c r="AC42" s="162"/>
      <c r="AD42" s="162"/>
    </row>
    <row r="43" spans="1:30" ht="15" customHeight="1" x14ac:dyDescent="0.15">
      <c r="A43" s="162"/>
      <c r="B43" s="184" t="s">
        <v>452</v>
      </c>
      <c r="C43" s="165" t="s">
        <v>453</v>
      </c>
      <c r="D43" s="166">
        <v>33092160</v>
      </c>
      <c r="E43" s="166">
        <v>33092179</v>
      </c>
      <c r="F43" s="172"/>
      <c r="G43" s="176" t="s">
        <v>454</v>
      </c>
      <c r="H43" s="174" t="s">
        <v>455</v>
      </c>
      <c r="I43" s="166">
        <f>LEN(H43)</f>
        <v>20</v>
      </c>
      <c r="J43" s="173">
        <f>(K43*L43)+(M43*N43)</f>
        <v>60</v>
      </c>
      <c r="K43" s="166">
        <v>2</v>
      </c>
      <c r="L43" s="166">
        <v>10</v>
      </c>
      <c r="M43" s="166">
        <v>4</v>
      </c>
      <c r="N43" s="166">
        <v>10</v>
      </c>
      <c r="O43" s="172"/>
      <c r="P43" s="172"/>
      <c r="Q43" s="176" t="s">
        <v>456</v>
      </c>
      <c r="R43" s="176" t="s">
        <v>457</v>
      </c>
      <c r="S43" s="173">
        <v>-1.95</v>
      </c>
      <c r="T43" s="173">
        <v>-5.0199999999999996</v>
      </c>
      <c r="U43" s="173">
        <v>3</v>
      </c>
      <c r="V43" s="176" t="s">
        <v>300</v>
      </c>
      <c r="W43" s="162"/>
      <c r="X43" s="162"/>
      <c r="Y43" s="162"/>
      <c r="Z43" s="162"/>
      <c r="AA43" s="162"/>
      <c r="AB43" s="162"/>
      <c r="AC43" s="162"/>
      <c r="AD43" s="162"/>
    </row>
    <row r="44" spans="1:30" ht="15" customHeight="1" x14ac:dyDescent="0.15">
      <c r="A44" s="162"/>
      <c r="B44" s="162"/>
      <c r="C44" s="162"/>
      <c r="D44" s="162"/>
      <c r="E44" s="162"/>
      <c r="F44" s="162"/>
      <c r="G44" s="162"/>
      <c r="H44" s="163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</row>
    <row r="45" spans="1:30" ht="15" customHeight="1" x14ac:dyDescent="0.15">
      <c r="A45" s="162"/>
      <c r="B45" s="186" t="s">
        <v>458</v>
      </c>
      <c r="C45" s="165" t="s">
        <v>459</v>
      </c>
      <c r="D45" s="166">
        <v>33098733</v>
      </c>
      <c r="E45" s="166">
        <v>33098716</v>
      </c>
      <c r="F45" s="187"/>
      <c r="G45" s="188" t="s">
        <v>460</v>
      </c>
      <c r="H45" s="174" t="s">
        <v>461</v>
      </c>
      <c r="I45" s="166">
        <f>LEN(H45)</f>
        <v>18</v>
      </c>
      <c r="J45" s="173">
        <f>(K45*L45)+(M45*N45)</f>
        <v>56</v>
      </c>
      <c r="K45" s="166">
        <v>2</v>
      </c>
      <c r="L45" s="166">
        <v>8</v>
      </c>
      <c r="M45" s="166">
        <v>4</v>
      </c>
      <c r="N45" s="166">
        <v>10</v>
      </c>
      <c r="O45" s="176" t="s">
        <v>313</v>
      </c>
      <c r="P45" s="173">
        <v>58.5</v>
      </c>
      <c r="Q45" s="176" t="s">
        <v>462</v>
      </c>
      <c r="R45" s="173">
        <v>0.01</v>
      </c>
      <c r="S45" s="173">
        <v>-3.14</v>
      </c>
      <c r="T45" s="189">
        <v>-9.31</v>
      </c>
      <c r="U45" s="173">
        <v>1</v>
      </c>
      <c r="V45" s="176" t="s">
        <v>387</v>
      </c>
      <c r="W45" s="162"/>
      <c r="X45" s="162"/>
      <c r="Y45" s="162"/>
      <c r="Z45" s="162"/>
      <c r="AA45" s="162"/>
      <c r="AB45" s="162"/>
      <c r="AC45" s="162"/>
      <c r="AD45" s="162"/>
    </row>
    <row r="46" spans="1:30" ht="15" customHeight="1" x14ac:dyDescent="0.15">
      <c r="A46" s="162"/>
      <c r="B46" s="186" t="s">
        <v>463</v>
      </c>
      <c r="C46" s="165" t="s">
        <v>464</v>
      </c>
      <c r="D46" s="190">
        <v>33092302</v>
      </c>
      <c r="E46" s="190">
        <v>33092321</v>
      </c>
      <c r="F46" s="187"/>
      <c r="G46" s="188" t="s">
        <v>465</v>
      </c>
      <c r="H46" s="174" t="s">
        <v>466</v>
      </c>
      <c r="I46" s="166">
        <f>LEN(H46)</f>
        <v>20</v>
      </c>
      <c r="J46" s="173">
        <f>(K46*L46)+(M46*N46)</f>
        <v>60</v>
      </c>
      <c r="K46" s="166">
        <v>2</v>
      </c>
      <c r="L46" s="166">
        <v>10</v>
      </c>
      <c r="M46" s="166">
        <v>4</v>
      </c>
      <c r="N46" s="166">
        <v>10</v>
      </c>
      <c r="O46" s="176" t="s">
        <v>313</v>
      </c>
      <c r="P46" s="173">
        <v>57.4</v>
      </c>
      <c r="Q46" s="176" t="s">
        <v>467</v>
      </c>
      <c r="R46" s="173">
        <v>1.7</v>
      </c>
      <c r="S46" s="173">
        <v>-5.38</v>
      </c>
      <c r="T46" s="189">
        <v>-9.31</v>
      </c>
      <c r="U46" s="173">
        <v>2</v>
      </c>
      <c r="V46" s="176" t="s">
        <v>300</v>
      </c>
      <c r="W46" s="162"/>
      <c r="X46" s="162"/>
      <c r="Y46" s="162"/>
      <c r="Z46" s="162"/>
      <c r="AA46" s="162"/>
      <c r="AB46" s="162"/>
      <c r="AC46" s="162"/>
      <c r="AD46" s="162"/>
    </row>
    <row r="47" spans="1:30" ht="15" customHeight="1" x14ac:dyDescent="0.15">
      <c r="A47" s="162"/>
      <c r="B47" s="162"/>
      <c r="C47" s="162"/>
      <c r="D47" s="162"/>
      <c r="E47" s="162"/>
      <c r="F47" s="162"/>
      <c r="G47" s="162"/>
      <c r="H47" s="163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</row>
    <row r="48" spans="1:30" ht="15" customHeight="1" x14ac:dyDescent="0.15">
      <c r="A48" s="162"/>
      <c r="B48" s="165" t="s">
        <v>468</v>
      </c>
      <c r="C48" s="165" t="s">
        <v>469</v>
      </c>
      <c r="D48" s="166">
        <v>33099890</v>
      </c>
      <c r="E48" s="166">
        <v>33099910</v>
      </c>
      <c r="F48" s="187"/>
      <c r="G48" s="162"/>
      <c r="H48" s="174" t="s">
        <v>469</v>
      </c>
      <c r="I48" s="166">
        <f t="shared" ref="I48:I56" si="0">LEN(H48)</f>
        <v>21</v>
      </c>
      <c r="J48" s="173">
        <f t="shared" ref="J48:J56" si="1">(K48*L48)+(M48*N48)</f>
        <v>60</v>
      </c>
      <c r="K48" s="166">
        <v>2</v>
      </c>
      <c r="L48" s="166">
        <v>14</v>
      </c>
      <c r="M48" s="166">
        <v>4</v>
      </c>
      <c r="N48" s="166">
        <v>8</v>
      </c>
      <c r="O48" s="176" t="s">
        <v>313</v>
      </c>
      <c r="P48" s="191">
        <v>59.8</v>
      </c>
      <c r="Q48" s="188" t="s">
        <v>470</v>
      </c>
      <c r="R48" s="165" t="s">
        <v>471</v>
      </c>
      <c r="S48" s="165" t="s">
        <v>472</v>
      </c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</row>
    <row r="49" spans="1:30" ht="15" customHeight="1" x14ac:dyDescent="0.15">
      <c r="A49" s="162"/>
      <c r="B49" s="165" t="s">
        <v>473</v>
      </c>
      <c r="C49" s="165" t="s">
        <v>474</v>
      </c>
      <c r="D49" s="162"/>
      <c r="E49" s="162"/>
      <c r="F49" s="162"/>
      <c r="G49" s="162"/>
      <c r="H49" s="174" t="s">
        <v>475</v>
      </c>
      <c r="I49" s="166">
        <f t="shared" si="0"/>
        <v>20</v>
      </c>
      <c r="J49" s="173">
        <f t="shared" si="1"/>
        <v>60</v>
      </c>
      <c r="K49" s="166">
        <v>2</v>
      </c>
      <c r="L49" s="166">
        <v>10</v>
      </c>
      <c r="M49" s="166">
        <v>4</v>
      </c>
      <c r="N49" s="166">
        <v>10</v>
      </c>
      <c r="O49" s="165" t="s">
        <v>313</v>
      </c>
      <c r="P49" s="166">
        <v>62.3</v>
      </c>
      <c r="Q49" s="165" t="s">
        <v>476</v>
      </c>
      <c r="R49" s="166">
        <v>-0.13</v>
      </c>
      <c r="S49" s="166">
        <v>-3.14</v>
      </c>
      <c r="T49" s="166">
        <v>-8.16</v>
      </c>
      <c r="U49" s="192">
        <v>5</v>
      </c>
      <c r="V49" s="165" t="s">
        <v>110</v>
      </c>
      <c r="W49" s="162"/>
      <c r="X49" s="162"/>
      <c r="Y49" s="162"/>
      <c r="Z49" s="162"/>
      <c r="AA49" s="162"/>
      <c r="AB49" s="162"/>
      <c r="AC49" s="162"/>
      <c r="AD49" s="162"/>
    </row>
    <row r="50" spans="1:30" ht="15" customHeight="1" x14ac:dyDescent="0.15">
      <c r="A50" s="162"/>
      <c r="B50" s="165" t="s">
        <v>477</v>
      </c>
      <c r="C50" s="165" t="s">
        <v>478</v>
      </c>
      <c r="D50" s="162"/>
      <c r="E50" s="162"/>
      <c r="F50" s="162"/>
      <c r="G50" s="162"/>
      <c r="H50" s="174" t="s">
        <v>478</v>
      </c>
      <c r="I50" s="166">
        <f t="shared" si="0"/>
        <v>20</v>
      </c>
      <c r="J50" s="173">
        <f t="shared" si="1"/>
        <v>60</v>
      </c>
      <c r="K50" s="166">
        <v>2</v>
      </c>
      <c r="L50" s="166">
        <v>10</v>
      </c>
      <c r="M50" s="166">
        <v>4</v>
      </c>
      <c r="N50" s="166">
        <v>10</v>
      </c>
      <c r="O50" s="165" t="s">
        <v>313</v>
      </c>
      <c r="P50" s="166">
        <v>63.8</v>
      </c>
      <c r="Q50" s="165" t="s">
        <v>479</v>
      </c>
      <c r="R50" s="166">
        <v>-1.03</v>
      </c>
      <c r="S50" s="166">
        <v>-5.09</v>
      </c>
      <c r="T50" s="166">
        <v>-8.16</v>
      </c>
      <c r="U50" s="166">
        <v>2</v>
      </c>
      <c r="V50" s="165" t="s">
        <v>300</v>
      </c>
      <c r="W50" s="162"/>
      <c r="X50" s="162"/>
      <c r="Y50" s="162"/>
      <c r="Z50" s="162"/>
      <c r="AA50" s="162"/>
      <c r="AB50" s="162"/>
      <c r="AC50" s="162"/>
      <c r="AD50" s="162"/>
    </row>
    <row r="51" spans="1:30" ht="15" customHeight="1" x14ac:dyDescent="0.15">
      <c r="A51" s="162"/>
      <c r="B51" s="165" t="s">
        <v>480</v>
      </c>
      <c r="C51" s="165" t="s">
        <v>481</v>
      </c>
      <c r="D51" s="162"/>
      <c r="E51" s="162"/>
      <c r="F51" s="162"/>
      <c r="G51" s="162"/>
      <c r="H51" s="174" t="s">
        <v>481</v>
      </c>
      <c r="I51" s="166">
        <f t="shared" si="0"/>
        <v>20</v>
      </c>
      <c r="J51" s="173">
        <f t="shared" si="1"/>
        <v>58</v>
      </c>
      <c r="K51" s="166">
        <v>2</v>
      </c>
      <c r="L51" s="166">
        <v>11</v>
      </c>
      <c r="M51" s="166">
        <v>4</v>
      </c>
      <c r="N51" s="166">
        <v>9</v>
      </c>
      <c r="O51" s="165" t="s">
        <v>313</v>
      </c>
      <c r="P51" s="166">
        <v>58.4</v>
      </c>
      <c r="Q51" s="165" t="s">
        <v>482</v>
      </c>
      <c r="R51" s="166">
        <v>0.98</v>
      </c>
      <c r="S51" s="166">
        <v>-7.05</v>
      </c>
      <c r="T51" s="166">
        <v>-4.16</v>
      </c>
      <c r="U51" s="166">
        <v>1</v>
      </c>
      <c r="V51" s="165" t="s">
        <v>110</v>
      </c>
      <c r="W51" s="162"/>
      <c r="X51" s="162"/>
      <c r="Y51" s="162"/>
      <c r="Z51" s="162"/>
      <c r="AA51" s="162"/>
      <c r="AB51" s="162"/>
      <c r="AC51" s="162"/>
      <c r="AD51" s="162"/>
    </row>
    <row r="52" spans="1:30" ht="15" customHeight="1" x14ac:dyDescent="0.15">
      <c r="A52" s="162"/>
      <c r="B52" s="165" t="s">
        <v>483</v>
      </c>
      <c r="C52" s="165" t="s">
        <v>484</v>
      </c>
      <c r="D52" s="162"/>
      <c r="E52" s="162"/>
      <c r="F52" s="162"/>
      <c r="G52" s="162"/>
      <c r="H52" s="174" t="s">
        <v>484</v>
      </c>
      <c r="I52" s="166">
        <f t="shared" si="0"/>
        <v>20</v>
      </c>
      <c r="J52" s="166">
        <f t="shared" si="1"/>
        <v>58</v>
      </c>
      <c r="K52" s="166">
        <v>2</v>
      </c>
      <c r="L52" s="166">
        <v>11</v>
      </c>
      <c r="M52" s="166">
        <v>4</v>
      </c>
      <c r="N52" s="166">
        <v>9</v>
      </c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</row>
    <row r="53" spans="1:30" ht="15" customHeight="1" x14ac:dyDescent="0.15">
      <c r="A53" s="162"/>
      <c r="B53" s="165" t="s">
        <v>485</v>
      </c>
      <c r="C53" s="165" t="s">
        <v>486</v>
      </c>
      <c r="D53" s="162"/>
      <c r="E53" s="162"/>
      <c r="F53" s="162"/>
      <c r="G53" s="162"/>
      <c r="H53" s="174" t="s">
        <v>486</v>
      </c>
      <c r="I53" s="166">
        <f t="shared" si="0"/>
        <v>20</v>
      </c>
      <c r="J53" s="166">
        <f t="shared" si="1"/>
        <v>62</v>
      </c>
      <c r="K53" s="166">
        <v>2</v>
      </c>
      <c r="L53" s="166">
        <v>9</v>
      </c>
      <c r="M53" s="166">
        <v>4</v>
      </c>
      <c r="N53" s="166">
        <v>11</v>
      </c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</row>
    <row r="54" spans="1:30" ht="15" customHeight="1" x14ac:dyDescent="0.15">
      <c r="A54" s="162"/>
      <c r="B54" s="165" t="s">
        <v>487</v>
      </c>
      <c r="C54" s="165" t="s">
        <v>488</v>
      </c>
      <c r="D54" s="162"/>
      <c r="E54" s="162"/>
      <c r="F54" s="162"/>
      <c r="G54" s="162"/>
      <c r="H54" s="174" t="s">
        <v>489</v>
      </c>
      <c r="I54" s="166">
        <f t="shared" si="0"/>
        <v>20</v>
      </c>
      <c r="J54" s="166">
        <f t="shared" si="1"/>
        <v>60</v>
      </c>
      <c r="K54" s="166">
        <v>2</v>
      </c>
      <c r="L54" s="166">
        <v>10</v>
      </c>
      <c r="M54" s="166">
        <v>4</v>
      </c>
      <c r="N54" s="166">
        <v>10</v>
      </c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</row>
    <row r="55" spans="1:30" ht="15" customHeight="1" x14ac:dyDescent="0.15">
      <c r="A55" s="162"/>
      <c r="B55" s="165" t="s">
        <v>490</v>
      </c>
      <c r="C55" s="165" t="s">
        <v>491</v>
      </c>
      <c r="D55" s="162"/>
      <c r="E55" s="162"/>
      <c r="F55" s="162"/>
      <c r="G55" s="162"/>
      <c r="H55" s="174" t="s">
        <v>491</v>
      </c>
      <c r="I55" s="166">
        <f t="shared" si="0"/>
        <v>20</v>
      </c>
      <c r="J55" s="166">
        <f t="shared" si="1"/>
        <v>60</v>
      </c>
      <c r="K55" s="166">
        <v>2</v>
      </c>
      <c r="L55" s="166">
        <v>10</v>
      </c>
      <c r="M55" s="166">
        <v>4</v>
      </c>
      <c r="N55" s="166">
        <v>10</v>
      </c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</row>
    <row r="56" spans="1:30" ht="15" customHeight="1" x14ac:dyDescent="0.15">
      <c r="A56" s="162"/>
      <c r="B56" s="165" t="s">
        <v>492</v>
      </c>
      <c r="C56" s="165" t="s">
        <v>493</v>
      </c>
      <c r="D56" s="162"/>
      <c r="E56" s="162"/>
      <c r="F56" s="162"/>
      <c r="G56" s="162"/>
      <c r="H56" s="174" t="s">
        <v>493</v>
      </c>
      <c r="I56" s="166">
        <f t="shared" si="0"/>
        <v>20</v>
      </c>
      <c r="J56" s="166">
        <f t="shared" si="1"/>
        <v>60</v>
      </c>
      <c r="K56" s="166">
        <v>2</v>
      </c>
      <c r="L56" s="166">
        <v>10</v>
      </c>
      <c r="M56" s="166">
        <v>4</v>
      </c>
      <c r="N56" s="166">
        <v>10</v>
      </c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</row>
    <row r="57" spans="1:30" ht="15" customHeight="1" x14ac:dyDescent="0.15">
      <c r="A57" s="162"/>
      <c r="B57" s="165" t="s">
        <v>494</v>
      </c>
      <c r="C57" s="165" t="s">
        <v>495</v>
      </c>
      <c r="D57" s="162"/>
      <c r="E57" s="162"/>
      <c r="F57" s="162"/>
      <c r="G57" s="162"/>
      <c r="H57" s="174" t="s">
        <v>495</v>
      </c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</row>
    <row r="58" spans="1:30" ht="15" customHeight="1" x14ac:dyDescent="0.15">
      <c r="A58" s="162"/>
      <c r="B58" s="165" t="s">
        <v>496</v>
      </c>
      <c r="C58" s="165" t="s">
        <v>497</v>
      </c>
      <c r="D58" s="162"/>
      <c r="E58" s="162"/>
      <c r="F58" s="162"/>
      <c r="G58" s="162"/>
      <c r="H58" s="174" t="s">
        <v>498</v>
      </c>
      <c r="I58" s="166">
        <f>LEN(H58)</f>
        <v>20</v>
      </c>
      <c r="J58" s="166">
        <f>(K58*L58)+(M58*N58)</f>
        <v>60</v>
      </c>
      <c r="K58" s="166">
        <v>2</v>
      </c>
      <c r="L58" s="166">
        <v>10</v>
      </c>
      <c r="M58" s="166">
        <v>4</v>
      </c>
      <c r="N58" s="166">
        <v>10</v>
      </c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</row>
    <row r="59" spans="1:30" ht="16" customHeight="1" x14ac:dyDescent="0.15">
      <c r="A59" s="162"/>
      <c r="B59" s="165" t="s">
        <v>499</v>
      </c>
      <c r="C59" s="165" t="s">
        <v>500</v>
      </c>
      <c r="D59" s="162"/>
      <c r="E59" s="162"/>
      <c r="F59" s="162"/>
      <c r="G59" s="162"/>
      <c r="H59" s="193" t="s">
        <v>501</v>
      </c>
      <c r="I59" s="166">
        <f>LEN(H59)</f>
        <v>20</v>
      </c>
      <c r="J59" s="166">
        <f>(K59*L59)+(M59*N59)</f>
        <v>58</v>
      </c>
      <c r="K59" s="166">
        <v>2</v>
      </c>
      <c r="L59" s="166">
        <v>11</v>
      </c>
      <c r="M59" s="166">
        <v>4</v>
      </c>
      <c r="N59" s="166">
        <v>9</v>
      </c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</row>
    <row r="60" spans="1:30" ht="15" customHeight="1" x14ac:dyDescent="0.15">
      <c r="A60" s="162"/>
      <c r="B60" s="162"/>
      <c r="C60" s="162"/>
      <c r="D60" s="162"/>
      <c r="E60" s="162"/>
      <c r="F60" s="162"/>
      <c r="G60" s="162"/>
      <c r="H60" s="163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</row>
    <row r="61" spans="1:30" ht="15" customHeight="1" x14ac:dyDescent="0.15">
      <c r="A61" s="162"/>
      <c r="B61" s="162"/>
      <c r="C61" s="162"/>
      <c r="D61" s="162"/>
      <c r="E61" s="162"/>
      <c r="F61" s="162"/>
      <c r="G61" s="162"/>
      <c r="H61" s="163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</row>
    <row r="62" spans="1:30" ht="15" customHeight="1" x14ac:dyDescent="0.15">
      <c r="A62" s="162"/>
      <c r="B62" s="162"/>
      <c r="C62" s="162"/>
      <c r="D62" s="162"/>
      <c r="E62" s="162"/>
      <c r="F62" s="162"/>
      <c r="G62" s="162"/>
      <c r="H62" s="163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</row>
  </sheetData>
  <mergeCells count="2">
    <mergeCell ref="A1:AD1"/>
    <mergeCell ref="K6:N6"/>
  </mergeCells>
  <pageMargins left="0.75" right="0.75" top="0.75" bottom="0.5" header="0.25" footer="0.25"/>
  <pageSetup orientation="landscape"/>
  <headerFooter>
    <oddFooter>&amp;C&amp;"Helvetica,Regular"&amp;11&amp;K000000&amp;P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32"/>
  <sheetViews>
    <sheetView showGridLines="0" workbookViewId="0"/>
  </sheetViews>
  <sheetFormatPr baseColWidth="10" defaultColWidth="12" defaultRowHeight="14" customHeight="1" x14ac:dyDescent="0.15"/>
  <cols>
    <col min="1" max="1" width="15.33203125" style="194" customWidth="1"/>
    <col min="2" max="2" width="12" style="194" customWidth="1"/>
    <col min="3" max="3" width="34.33203125" style="194" customWidth="1"/>
    <col min="4" max="7" width="12" style="194" customWidth="1"/>
    <col min="8" max="8" width="35" style="194" customWidth="1"/>
    <col min="9" max="10" width="12" style="194" customWidth="1"/>
    <col min="11" max="11" width="3.83203125" style="194" customWidth="1"/>
    <col min="12" max="12" width="3.5" style="194" customWidth="1"/>
    <col min="13" max="13" width="3.1640625" style="194" customWidth="1"/>
    <col min="14" max="14" width="4.6640625" style="194" customWidth="1"/>
    <col min="15" max="19" width="12" style="194" customWidth="1"/>
    <col min="20" max="20" width="29" style="194" customWidth="1"/>
    <col min="21" max="29" width="12" style="194" customWidth="1"/>
    <col min="30" max="16384" width="12" style="194"/>
  </cols>
  <sheetData>
    <row r="1" spans="1:28" ht="18.75" customHeight="1" x14ac:dyDescent="0.15">
      <c r="A1" s="268" t="s">
        <v>502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</row>
    <row r="2" spans="1:28" ht="17.75" customHeight="1" x14ac:dyDescent="0.15">
      <c r="A2" s="195"/>
      <c r="B2" s="196" t="s">
        <v>213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7" t="s">
        <v>214</v>
      </c>
      <c r="Q2" s="197" t="s">
        <v>215</v>
      </c>
      <c r="R2" s="198">
        <v>0</v>
      </c>
      <c r="S2" s="197" t="s">
        <v>216</v>
      </c>
      <c r="T2" s="197" t="s">
        <v>217</v>
      </c>
      <c r="U2" s="197" t="s">
        <v>372</v>
      </c>
      <c r="V2" s="195"/>
      <c r="W2" s="195"/>
      <c r="X2" s="195"/>
      <c r="Y2" s="195"/>
      <c r="Z2" s="195"/>
      <c r="AA2" s="195"/>
      <c r="AB2" s="195"/>
    </row>
    <row r="3" spans="1:28" ht="17.75" customHeight="1" x14ac:dyDescent="0.15">
      <c r="A3" s="195"/>
      <c r="B3" s="199"/>
      <c r="C3" s="199"/>
      <c r="D3" s="199"/>
      <c r="E3" s="199"/>
      <c r="F3" s="199"/>
      <c r="G3" s="199"/>
      <c r="H3" s="199"/>
      <c r="I3" s="200"/>
      <c r="J3" s="201" t="s">
        <v>218</v>
      </c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5"/>
      <c r="X3" s="195"/>
      <c r="Y3" s="195"/>
      <c r="Z3" s="195"/>
      <c r="AA3" s="195"/>
      <c r="AB3" s="195"/>
    </row>
    <row r="4" spans="1:28" ht="47.75" customHeight="1" x14ac:dyDescent="0.15">
      <c r="A4" s="202"/>
      <c r="B4" s="127" t="s">
        <v>220</v>
      </c>
      <c r="C4" s="127" t="s">
        <v>221</v>
      </c>
      <c r="D4" s="127" t="s">
        <v>222</v>
      </c>
      <c r="E4" s="127" t="s">
        <v>223</v>
      </c>
      <c r="F4" s="127" t="s">
        <v>224</v>
      </c>
      <c r="G4" s="127" t="s">
        <v>225</v>
      </c>
      <c r="H4" s="127" t="s">
        <v>374</v>
      </c>
      <c r="I4" s="127" t="s">
        <v>137</v>
      </c>
      <c r="J4" s="127" t="s">
        <v>503</v>
      </c>
      <c r="K4" s="319" t="s">
        <v>228</v>
      </c>
      <c r="L4" s="324"/>
      <c r="M4" s="324"/>
      <c r="N4" s="325"/>
      <c r="O4" s="127" t="s">
        <v>232</v>
      </c>
      <c r="P4" s="127" t="s">
        <v>233</v>
      </c>
      <c r="Q4" s="127" t="s">
        <v>234</v>
      </c>
      <c r="R4" s="127" t="s">
        <v>235</v>
      </c>
      <c r="S4" s="127" t="s">
        <v>236</v>
      </c>
      <c r="T4" s="127" t="s">
        <v>237</v>
      </c>
      <c r="U4" s="127" t="s">
        <v>379</v>
      </c>
      <c r="V4" s="127" t="s">
        <v>380</v>
      </c>
      <c r="W4" s="203"/>
      <c r="X4" s="195"/>
      <c r="Y4" s="195"/>
      <c r="Z4" s="195"/>
      <c r="AA4" s="195"/>
      <c r="AB4" s="195"/>
    </row>
    <row r="5" spans="1:28" ht="44.75" customHeight="1" x14ac:dyDescent="0.15">
      <c r="A5" s="195"/>
      <c r="B5" s="204"/>
      <c r="C5" s="205" t="s">
        <v>381</v>
      </c>
      <c r="D5" s="204"/>
      <c r="E5" s="204"/>
      <c r="F5" s="205" t="s">
        <v>241</v>
      </c>
      <c r="G5" s="204"/>
      <c r="H5" s="205" t="s">
        <v>242</v>
      </c>
      <c r="I5" s="204"/>
      <c r="J5" s="205" t="s">
        <v>243</v>
      </c>
      <c r="K5" s="204"/>
      <c r="L5" s="205" t="s">
        <v>244</v>
      </c>
      <c r="M5" s="204"/>
      <c r="N5" s="205" t="s">
        <v>245</v>
      </c>
      <c r="O5" s="205" t="s">
        <v>246</v>
      </c>
      <c r="P5" s="204"/>
      <c r="Q5" s="204"/>
      <c r="R5" s="204"/>
      <c r="S5" s="205" t="s">
        <v>248</v>
      </c>
      <c r="T5" s="205" t="s">
        <v>249</v>
      </c>
      <c r="U5" s="204"/>
      <c r="V5" s="204"/>
      <c r="W5" s="195"/>
      <c r="X5" s="195"/>
      <c r="Y5" s="195"/>
      <c r="Z5" s="195"/>
      <c r="AA5" s="195"/>
      <c r="AB5" s="195"/>
    </row>
    <row r="6" spans="1:28" ht="20" customHeight="1" x14ac:dyDescent="0.15">
      <c r="A6" s="206" t="s">
        <v>382</v>
      </c>
      <c r="B6" s="207" t="s">
        <v>504</v>
      </c>
      <c r="C6" s="197" t="s">
        <v>505</v>
      </c>
      <c r="D6" s="198">
        <v>33079889</v>
      </c>
      <c r="E6" s="198">
        <v>33079912</v>
      </c>
      <c r="F6" s="208"/>
      <c r="G6" s="209">
        <f>(E6-D7)+1</f>
        <v>8289</v>
      </c>
      <c r="H6" s="210" t="s">
        <v>505</v>
      </c>
      <c r="I6" s="198">
        <v>24</v>
      </c>
      <c r="J6" s="211">
        <f>(K6*L6)+(M6*N6)</f>
        <v>70</v>
      </c>
      <c r="K6" s="198">
        <v>2</v>
      </c>
      <c r="L6" s="198">
        <v>13</v>
      </c>
      <c r="M6" s="198">
        <v>4</v>
      </c>
      <c r="N6" s="198">
        <v>11</v>
      </c>
      <c r="O6" s="208"/>
      <c r="P6" s="208"/>
      <c r="Q6" s="208"/>
      <c r="R6" s="208"/>
      <c r="S6" s="208"/>
      <c r="T6" s="208"/>
      <c r="U6" s="195"/>
      <c r="V6" s="195"/>
      <c r="W6" s="195"/>
      <c r="X6" s="195"/>
      <c r="Y6" s="195"/>
      <c r="Z6" s="195"/>
      <c r="AA6" s="195"/>
      <c r="AB6" s="195"/>
    </row>
    <row r="7" spans="1:28" ht="20" customHeight="1" x14ac:dyDescent="0.15">
      <c r="A7" s="195"/>
      <c r="B7" s="207" t="s">
        <v>506</v>
      </c>
      <c r="C7" s="197" t="s">
        <v>507</v>
      </c>
      <c r="D7" s="198">
        <v>33071624</v>
      </c>
      <c r="E7" s="198">
        <v>33071646</v>
      </c>
      <c r="F7" s="212"/>
      <c r="G7" s="208"/>
      <c r="H7" s="210" t="s">
        <v>508</v>
      </c>
      <c r="I7" s="198">
        <v>23</v>
      </c>
      <c r="J7" s="211">
        <f>(K7*L7)+(M7*N7)</f>
        <v>62</v>
      </c>
      <c r="K7" s="198">
        <v>2</v>
      </c>
      <c r="L7" s="198">
        <v>15</v>
      </c>
      <c r="M7" s="198">
        <v>4</v>
      </c>
      <c r="N7" s="198">
        <v>8</v>
      </c>
      <c r="O7" s="208"/>
      <c r="P7" s="208"/>
      <c r="Q7" s="208"/>
      <c r="R7" s="208"/>
      <c r="S7" s="208"/>
      <c r="T7" s="208"/>
      <c r="U7" s="195"/>
      <c r="V7" s="195"/>
      <c r="W7" s="195"/>
      <c r="X7" s="195"/>
      <c r="Y7" s="195"/>
      <c r="Z7" s="195"/>
      <c r="AA7" s="195"/>
      <c r="AB7" s="195"/>
    </row>
    <row r="8" spans="1:28" ht="20" customHeight="1" x14ac:dyDescent="0.15">
      <c r="A8" s="195"/>
      <c r="B8" s="195"/>
      <c r="C8" s="195"/>
      <c r="D8" s="195"/>
      <c r="E8" s="195"/>
      <c r="F8" s="195"/>
      <c r="G8" s="195"/>
      <c r="H8" s="213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</row>
    <row r="9" spans="1:28" ht="20" customHeight="1" x14ac:dyDescent="0.15">
      <c r="A9" s="195"/>
      <c r="B9" s="207" t="s">
        <v>509</v>
      </c>
      <c r="C9" s="197" t="s">
        <v>510</v>
      </c>
      <c r="D9" s="198">
        <v>33078497</v>
      </c>
      <c r="E9" s="198">
        <v>33078520</v>
      </c>
      <c r="F9" s="208"/>
      <c r="G9" s="209">
        <f>(E9-D10)+1</f>
        <v>6228</v>
      </c>
      <c r="H9" s="210" t="s">
        <v>510</v>
      </c>
      <c r="I9" s="198">
        <v>24</v>
      </c>
      <c r="J9" s="209">
        <f>(K9*L9)+(M9*N9)</f>
        <v>68</v>
      </c>
      <c r="K9" s="198">
        <v>2</v>
      </c>
      <c r="L9" s="198">
        <v>14</v>
      </c>
      <c r="M9" s="198">
        <v>4</v>
      </c>
      <c r="N9" s="198">
        <v>10</v>
      </c>
      <c r="O9" s="208"/>
      <c r="P9" s="208"/>
      <c r="Q9" s="208"/>
      <c r="R9" s="208"/>
      <c r="S9" s="208"/>
      <c r="T9" s="208"/>
      <c r="U9" s="195"/>
      <c r="V9" s="195"/>
      <c r="W9" s="195"/>
      <c r="X9" s="195"/>
      <c r="Y9" s="195"/>
      <c r="Z9" s="195"/>
      <c r="AA9" s="195"/>
      <c r="AB9" s="195"/>
    </row>
    <row r="10" spans="1:28" ht="20" customHeight="1" x14ac:dyDescent="0.15">
      <c r="A10" s="195"/>
      <c r="B10" s="207" t="s">
        <v>511</v>
      </c>
      <c r="C10" s="197" t="s">
        <v>512</v>
      </c>
      <c r="D10" s="198">
        <v>33072293</v>
      </c>
      <c r="E10" s="198">
        <v>33072312</v>
      </c>
      <c r="F10" s="208"/>
      <c r="G10" s="208"/>
      <c r="H10" s="210" t="s">
        <v>513</v>
      </c>
      <c r="I10" s="198">
        <v>20</v>
      </c>
      <c r="J10" s="209">
        <f>(K10*L10)+(M10*N10)</f>
        <v>62</v>
      </c>
      <c r="K10" s="198">
        <v>2</v>
      </c>
      <c r="L10" s="198">
        <v>9</v>
      </c>
      <c r="M10" s="198">
        <v>4</v>
      </c>
      <c r="N10" s="198">
        <v>11</v>
      </c>
      <c r="O10" s="208"/>
      <c r="P10" s="208"/>
      <c r="Q10" s="208"/>
      <c r="R10" s="208"/>
      <c r="S10" s="208"/>
      <c r="T10" s="208"/>
      <c r="U10" s="195"/>
      <c r="V10" s="195"/>
      <c r="W10" s="195"/>
      <c r="X10" s="195"/>
      <c r="Y10" s="195"/>
      <c r="Z10" s="195"/>
      <c r="AA10" s="195"/>
      <c r="AB10" s="195"/>
    </row>
    <row r="11" spans="1:28" ht="20" customHeight="1" x14ac:dyDescent="0.15">
      <c r="A11" s="214"/>
      <c r="B11" s="195"/>
      <c r="C11" s="195"/>
      <c r="D11" s="195"/>
      <c r="E11" s="195"/>
      <c r="F11" s="195"/>
      <c r="G11" s="195"/>
      <c r="H11" s="213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</row>
    <row r="12" spans="1:28" ht="20" customHeight="1" x14ac:dyDescent="0.15">
      <c r="A12" s="215" t="s">
        <v>398</v>
      </c>
      <c r="B12" s="216" t="s">
        <v>514</v>
      </c>
      <c r="C12" s="197" t="s">
        <v>515</v>
      </c>
      <c r="D12" s="198">
        <v>33076526</v>
      </c>
      <c r="E12" s="198">
        <v>33076545</v>
      </c>
      <c r="F12" s="208"/>
      <c r="G12" s="209">
        <f>(E12-D13)+1</f>
        <v>8590</v>
      </c>
      <c r="H12" s="210" t="s">
        <v>515</v>
      </c>
      <c r="I12" s="198">
        <v>20</v>
      </c>
      <c r="J12" s="209">
        <f>(K12*L12)+(M12*N12)</f>
        <v>64</v>
      </c>
      <c r="K12" s="198">
        <v>2</v>
      </c>
      <c r="L12" s="198">
        <v>8</v>
      </c>
      <c r="M12" s="198">
        <v>4</v>
      </c>
      <c r="N12" s="198">
        <v>12</v>
      </c>
      <c r="O12" s="208"/>
      <c r="P12" s="208"/>
      <c r="Q12" s="208"/>
      <c r="R12" s="208"/>
      <c r="S12" s="217"/>
      <c r="T12" s="208"/>
      <c r="U12" s="195"/>
      <c r="V12" s="195"/>
      <c r="W12" s="195"/>
      <c r="X12" s="195"/>
      <c r="Y12" s="195"/>
      <c r="Z12" s="195"/>
      <c r="AA12" s="195"/>
      <c r="AB12" s="195"/>
    </row>
    <row r="13" spans="1:28" ht="20" customHeight="1" x14ac:dyDescent="0.15">
      <c r="A13" s="218"/>
      <c r="B13" s="219" t="s">
        <v>516</v>
      </c>
      <c r="C13" s="197" t="s">
        <v>517</v>
      </c>
      <c r="D13" s="198">
        <v>33067956</v>
      </c>
      <c r="E13" s="198">
        <v>33067976</v>
      </c>
      <c r="F13" s="220"/>
      <c r="G13" s="208"/>
      <c r="H13" s="210" t="s">
        <v>518</v>
      </c>
      <c r="I13" s="198">
        <v>21</v>
      </c>
      <c r="J13" s="209">
        <f>(K13*L13)+(M13*N13)</f>
        <v>64</v>
      </c>
      <c r="K13" s="198">
        <v>2</v>
      </c>
      <c r="L13" s="198">
        <v>10</v>
      </c>
      <c r="M13" s="198">
        <v>4</v>
      </c>
      <c r="N13" s="198">
        <v>11</v>
      </c>
      <c r="O13" s="208"/>
      <c r="P13" s="208"/>
      <c r="Q13" s="208"/>
      <c r="R13" s="208"/>
      <c r="S13" s="217"/>
      <c r="T13" s="208"/>
      <c r="U13" s="195"/>
      <c r="V13" s="195"/>
      <c r="W13" s="195"/>
      <c r="X13" s="195"/>
      <c r="Y13" s="195"/>
      <c r="Z13" s="195"/>
      <c r="AA13" s="195"/>
      <c r="AB13" s="195"/>
    </row>
    <row r="14" spans="1:28" ht="20" customHeight="1" x14ac:dyDescent="0.15">
      <c r="A14" s="195"/>
      <c r="B14" s="195"/>
      <c r="C14" s="195"/>
      <c r="D14" s="195"/>
      <c r="E14" s="195"/>
      <c r="F14" s="195"/>
      <c r="G14" s="195"/>
      <c r="H14" s="213"/>
      <c r="I14" s="195"/>
      <c r="J14" s="195"/>
      <c r="K14" s="195"/>
      <c r="L14" s="195"/>
      <c r="M14" s="195"/>
      <c r="N14" s="195"/>
      <c r="O14" s="221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</row>
    <row r="15" spans="1:28" ht="20" customHeight="1" x14ac:dyDescent="0.15">
      <c r="A15" s="195"/>
      <c r="B15" s="219" t="s">
        <v>519</v>
      </c>
      <c r="C15" s="197" t="s">
        <v>520</v>
      </c>
      <c r="D15" s="198">
        <v>33076024</v>
      </c>
      <c r="E15" s="198">
        <v>33076044</v>
      </c>
      <c r="F15" s="222"/>
      <c r="G15" s="209">
        <f>(E15-D16)+1</f>
        <v>5824</v>
      </c>
      <c r="H15" s="210" t="s">
        <v>520</v>
      </c>
      <c r="I15" s="198">
        <v>21</v>
      </c>
      <c r="J15" s="209">
        <f>(K15*L15)+(M15*N15)</f>
        <v>64</v>
      </c>
      <c r="K15" s="198">
        <v>2</v>
      </c>
      <c r="L15" s="198">
        <v>10</v>
      </c>
      <c r="M15" s="198">
        <v>4</v>
      </c>
      <c r="N15" s="198">
        <v>11</v>
      </c>
      <c r="O15" s="208"/>
      <c r="P15" s="208"/>
      <c r="Q15" s="208"/>
      <c r="R15" s="208"/>
      <c r="S15" s="208"/>
      <c r="T15" s="208"/>
      <c r="U15" s="195"/>
      <c r="V15" s="195"/>
      <c r="W15" s="195"/>
      <c r="X15" s="195"/>
      <c r="Y15" s="195"/>
      <c r="Z15" s="195"/>
      <c r="AA15" s="195"/>
      <c r="AB15" s="195"/>
    </row>
    <row r="16" spans="1:28" ht="20" customHeight="1" x14ac:dyDescent="0.15">
      <c r="A16" s="195"/>
      <c r="B16" s="219" t="s">
        <v>521</v>
      </c>
      <c r="C16" s="197" t="s">
        <v>522</v>
      </c>
      <c r="D16" s="198">
        <v>33070221</v>
      </c>
      <c r="E16" s="198">
        <v>33070244</v>
      </c>
      <c r="F16" s="208"/>
      <c r="G16" s="208"/>
      <c r="H16" s="210" t="s">
        <v>523</v>
      </c>
      <c r="I16" s="198">
        <v>24</v>
      </c>
      <c r="J16" s="209">
        <f>(K16*L16)+(M16*N16)</f>
        <v>70</v>
      </c>
      <c r="K16" s="198">
        <v>2</v>
      </c>
      <c r="L16" s="198">
        <v>13</v>
      </c>
      <c r="M16" s="198">
        <v>4</v>
      </c>
      <c r="N16" s="198">
        <v>11</v>
      </c>
      <c r="O16" s="208"/>
      <c r="P16" s="208"/>
      <c r="Q16" s="208"/>
      <c r="R16" s="208"/>
      <c r="S16" s="208"/>
      <c r="T16" s="208"/>
      <c r="U16" s="195"/>
      <c r="V16" s="195"/>
      <c r="W16" s="195"/>
      <c r="X16" s="195"/>
      <c r="Y16" s="195"/>
      <c r="Z16" s="195"/>
      <c r="AA16" s="195"/>
      <c r="AB16" s="195"/>
    </row>
    <row r="17" spans="1:28" ht="20" customHeight="1" x14ac:dyDescent="0.15">
      <c r="A17" s="195"/>
      <c r="B17" s="195"/>
      <c r="C17" s="195"/>
      <c r="D17" s="195"/>
      <c r="E17" s="195"/>
      <c r="F17" s="195"/>
      <c r="G17" s="195"/>
      <c r="H17" s="223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</row>
    <row r="18" spans="1:28" ht="17.75" customHeight="1" x14ac:dyDescent="0.15">
      <c r="A18" s="196" t="s">
        <v>382</v>
      </c>
      <c r="B18" s="224" t="s">
        <v>514</v>
      </c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</row>
    <row r="19" spans="1:28" ht="17.75" customHeight="1" x14ac:dyDescent="0.15">
      <c r="A19" s="225"/>
      <c r="B19" s="224" t="s">
        <v>524</v>
      </c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</row>
    <row r="20" spans="1:28" ht="17.75" customHeight="1" x14ac:dyDescent="0.15">
      <c r="A20" s="22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</row>
    <row r="21" spans="1:28" ht="17.75" customHeight="1" x14ac:dyDescent="0.15">
      <c r="A21" s="196" t="s">
        <v>398</v>
      </c>
      <c r="B21" s="226" t="s">
        <v>525</v>
      </c>
      <c r="C21" s="197" t="s">
        <v>526</v>
      </c>
      <c r="D21" s="198">
        <v>33072381</v>
      </c>
      <c r="E21" s="198">
        <v>33072403</v>
      </c>
      <c r="F21" s="208"/>
      <c r="G21" s="211">
        <f>(E21-D22)+1</f>
        <v>4477</v>
      </c>
      <c r="H21" s="197" t="s">
        <v>526</v>
      </c>
      <c r="I21" s="198">
        <v>23</v>
      </c>
      <c r="J21" s="227">
        <f>(K21*L21)+(M21*N21)</f>
        <v>68</v>
      </c>
      <c r="K21" s="198">
        <v>2</v>
      </c>
      <c r="L21" s="198">
        <v>12</v>
      </c>
      <c r="M21" s="198">
        <v>4</v>
      </c>
      <c r="N21" s="198">
        <v>11</v>
      </c>
      <c r="O21" s="211">
        <v>3</v>
      </c>
      <c r="P21" s="195"/>
      <c r="Q21" s="195"/>
      <c r="R21" s="195"/>
      <c r="S21" s="211">
        <v>3</v>
      </c>
      <c r="T21" s="217"/>
      <c r="U21" s="195"/>
      <c r="V21" s="195"/>
      <c r="W21" s="195"/>
      <c r="X21" s="195"/>
      <c r="Y21" s="195"/>
      <c r="Z21" s="195"/>
      <c r="AA21" s="195"/>
      <c r="AB21" s="195"/>
    </row>
    <row r="22" spans="1:28" ht="16.75" customHeight="1" x14ac:dyDescent="0.15">
      <c r="A22" s="195"/>
      <c r="B22" s="226" t="s">
        <v>527</v>
      </c>
      <c r="C22" s="197" t="s">
        <v>528</v>
      </c>
      <c r="D22" s="198">
        <v>33067927</v>
      </c>
      <c r="E22" s="198">
        <v>33067946</v>
      </c>
      <c r="F22" s="208"/>
      <c r="G22" s="217"/>
      <c r="H22" s="197" t="s">
        <v>529</v>
      </c>
      <c r="I22" s="198">
        <v>20</v>
      </c>
      <c r="J22" s="227">
        <f>(K22*L22)+(M22*N22)</f>
        <v>60</v>
      </c>
      <c r="K22" s="198">
        <v>2</v>
      </c>
      <c r="L22" s="198">
        <v>10</v>
      </c>
      <c r="M22" s="198">
        <v>4</v>
      </c>
      <c r="N22" s="198">
        <v>10</v>
      </c>
      <c r="O22" s="211">
        <v>3</v>
      </c>
      <c r="P22" s="195"/>
      <c r="Q22" s="195"/>
      <c r="R22" s="195"/>
      <c r="S22" s="211">
        <v>1</v>
      </c>
      <c r="T22" s="227">
        <v>4</v>
      </c>
      <c r="U22" s="195"/>
      <c r="V22" s="195"/>
      <c r="W22" s="195"/>
      <c r="X22" s="195"/>
      <c r="Y22" s="195"/>
      <c r="Z22" s="195"/>
      <c r="AA22" s="195"/>
      <c r="AB22" s="195"/>
    </row>
    <row r="23" spans="1:28" ht="16.75" customHeight="1" x14ac:dyDescent="0.15">
      <c r="A23" s="195"/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</row>
    <row r="24" spans="1:28" ht="16.75" customHeight="1" x14ac:dyDescent="0.15">
      <c r="A24" s="195"/>
      <c r="B24" s="19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</row>
    <row r="25" spans="1:28" ht="16.75" customHeight="1" x14ac:dyDescent="0.15">
      <c r="A25" s="195"/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</row>
    <row r="26" spans="1:28" ht="16.75" customHeight="1" x14ac:dyDescent="0.15">
      <c r="A26" s="195"/>
      <c r="B26" s="195"/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</row>
    <row r="27" spans="1:28" ht="16.75" customHeight="1" x14ac:dyDescent="0.15">
      <c r="A27" s="195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</row>
    <row r="28" spans="1:28" ht="16.75" customHeight="1" x14ac:dyDescent="0.15">
      <c r="A28" s="195"/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</row>
    <row r="29" spans="1:28" ht="16.75" customHeight="1" x14ac:dyDescent="0.15">
      <c r="A29" s="195"/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</row>
    <row r="30" spans="1:28" ht="16.75" customHeight="1" x14ac:dyDescent="0.15">
      <c r="A30" s="195"/>
      <c r="B30" s="195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</row>
    <row r="31" spans="1:28" ht="16.75" customHeight="1" x14ac:dyDescent="0.15">
      <c r="A31" s="195"/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</row>
    <row r="32" spans="1:28" ht="16.75" customHeight="1" x14ac:dyDescent="0.15">
      <c r="A32" s="195"/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</row>
  </sheetData>
  <mergeCells count="2">
    <mergeCell ref="A1:AB1"/>
    <mergeCell ref="K4:N4"/>
  </mergeCells>
  <pageMargins left="0.75" right="0.75" top="0.75" bottom="0.5" header="0.25" footer="0.2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42"/>
  <sheetViews>
    <sheetView showGridLines="0" tabSelected="1" workbookViewId="0">
      <selection sqref="A1:S1"/>
    </sheetView>
  </sheetViews>
  <sheetFormatPr baseColWidth="10" defaultColWidth="8.5" defaultRowHeight="14" customHeight="1" x14ac:dyDescent="0.15"/>
  <cols>
    <col min="1" max="19" width="10.5" style="228" customWidth="1"/>
    <col min="20" max="20" width="8.5" style="228" customWidth="1"/>
    <col min="21" max="16384" width="8.5" style="228"/>
  </cols>
  <sheetData>
    <row r="1" spans="1:19" ht="18.75" customHeight="1" x14ac:dyDescent="0.15">
      <c r="A1" s="268" t="s">
        <v>530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</row>
    <row r="2" spans="1:19" ht="15.75" customHeight="1" x14ac:dyDescent="0.15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</row>
    <row r="3" spans="1:19" ht="16.75" customHeight="1" x14ac:dyDescent="0.15">
      <c r="A3" s="229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</row>
    <row r="4" spans="1:19" ht="16.75" customHeight="1" x14ac:dyDescent="0.15">
      <c r="A4" s="229"/>
      <c r="B4" s="230"/>
      <c r="C4" s="231" t="s">
        <v>531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</row>
    <row r="5" spans="1:19" ht="16.75" customHeight="1" x14ac:dyDescent="0.15">
      <c r="A5" s="229"/>
      <c r="B5" s="230"/>
      <c r="C5" s="231" t="s">
        <v>532</v>
      </c>
      <c r="D5" s="230"/>
      <c r="E5" s="230"/>
      <c r="F5" s="230"/>
      <c r="G5" s="230"/>
      <c r="H5" s="230"/>
      <c r="I5" s="230"/>
      <c r="J5" s="230"/>
      <c r="K5" s="231" t="s">
        <v>533</v>
      </c>
      <c r="L5" s="230"/>
      <c r="M5" s="230"/>
      <c r="N5" s="230"/>
      <c r="O5" s="230"/>
      <c r="P5" s="230"/>
      <c r="Q5" s="230"/>
      <c r="R5" s="231" t="s">
        <v>534</v>
      </c>
      <c r="S5" s="230"/>
    </row>
    <row r="6" spans="1:19" ht="16.75" customHeight="1" x14ac:dyDescent="0.15">
      <c r="A6" s="232" t="s">
        <v>535</v>
      </c>
      <c r="B6" s="230"/>
      <c r="C6" s="233">
        <v>15</v>
      </c>
      <c r="D6" s="233">
        <v>14</v>
      </c>
      <c r="E6" s="233">
        <v>13</v>
      </c>
      <c r="F6" s="233">
        <v>12</v>
      </c>
      <c r="G6" s="233">
        <v>11</v>
      </c>
      <c r="H6" s="233">
        <v>10</v>
      </c>
      <c r="I6" s="233">
        <v>9</v>
      </c>
      <c r="J6" s="233">
        <v>8</v>
      </c>
      <c r="K6" s="233">
        <v>7</v>
      </c>
      <c r="L6" s="233">
        <v>6</v>
      </c>
      <c r="M6" s="233">
        <v>5</v>
      </c>
      <c r="N6" s="233">
        <v>4</v>
      </c>
      <c r="O6" s="233">
        <v>3</v>
      </c>
      <c r="P6" s="233">
        <v>2</v>
      </c>
      <c r="Q6" s="233">
        <v>1</v>
      </c>
      <c r="R6" s="233">
        <v>0</v>
      </c>
      <c r="S6" s="231" t="s">
        <v>136</v>
      </c>
    </row>
    <row r="7" spans="1:19" ht="16.75" customHeight="1" x14ac:dyDescent="0.15">
      <c r="A7" s="232" t="s">
        <v>536</v>
      </c>
      <c r="B7" s="230"/>
      <c r="C7" s="233">
        <v>-8</v>
      </c>
      <c r="D7" s="233">
        <v>-7</v>
      </c>
      <c r="E7" s="233">
        <v>-6</v>
      </c>
      <c r="F7" s="233">
        <v>-5</v>
      </c>
      <c r="G7" s="233">
        <v>-4</v>
      </c>
      <c r="H7" s="233">
        <v>-3</v>
      </c>
      <c r="I7" s="233">
        <v>-2</v>
      </c>
      <c r="J7" s="233">
        <v>-1</v>
      </c>
      <c r="K7" s="234">
        <v>0</v>
      </c>
      <c r="L7" s="233">
        <v>1</v>
      </c>
      <c r="M7" s="233">
        <v>2</v>
      </c>
      <c r="N7" s="233">
        <v>3</v>
      </c>
      <c r="O7" s="233">
        <v>4</v>
      </c>
      <c r="P7" s="233">
        <v>5</v>
      </c>
      <c r="Q7" s="233">
        <v>6</v>
      </c>
      <c r="R7" s="233">
        <v>7</v>
      </c>
      <c r="S7" s="231" t="s">
        <v>537</v>
      </c>
    </row>
    <row r="8" spans="1:19" ht="16.75" customHeight="1" x14ac:dyDescent="0.15">
      <c r="A8" s="229"/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</row>
    <row r="9" spans="1:19" ht="16.75" customHeight="1" x14ac:dyDescent="0.15">
      <c r="A9" s="229"/>
      <c r="B9" s="230"/>
      <c r="C9" s="231" t="s">
        <v>538</v>
      </c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</row>
    <row r="10" spans="1:19" ht="16.75" customHeight="1" x14ac:dyDescent="0.15">
      <c r="A10" s="235" t="s">
        <v>539</v>
      </c>
      <c r="B10" s="231" t="s">
        <v>540</v>
      </c>
      <c r="C10" s="236" t="s">
        <v>541</v>
      </c>
      <c r="D10" s="237"/>
      <c r="E10" s="237"/>
      <c r="F10" s="237"/>
      <c r="G10" s="236" t="s">
        <v>542</v>
      </c>
      <c r="H10" s="237"/>
      <c r="I10" s="237"/>
      <c r="J10" s="237"/>
      <c r="K10" s="237"/>
      <c r="L10" s="236" t="s">
        <v>543</v>
      </c>
      <c r="M10" s="230"/>
      <c r="N10" s="230"/>
      <c r="O10" s="230"/>
      <c r="P10" s="230"/>
      <c r="Q10" s="230"/>
      <c r="R10" s="230"/>
      <c r="S10" s="230"/>
    </row>
    <row r="11" spans="1:19" ht="16.75" customHeight="1" x14ac:dyDescent="0.15">
      <c r="A11" s="235" t="s">
        <v>544</v>
      </c>
      <c r="B11" s="231" t="s">
        <v>545</v>
      </c>
      <c r="C11" s="236" t="s">
        <v>546</v>
      </c>
      <c r="D11" s="237"/>
      <c r="E11" s="237"/>
      <c r="F11" s="236" t="s">
        <v>547</v>
      </c>
      <c r="G11" s="237"/>
      <c r="H11" s="237"/>
      <c r="I11" s="236" t="s">
        <v>548</v>
      </c>
      <c r="J11" s="230"/>
      <c r="K11" s="230"/>
      <c r="L11" s="230"/>
      <c r="M11" s="230"/>
      <c r="N11" s="230"/>
      <c r="O11" s="230"/>
      <c r="P11" s="230"/>
      <c r="Q11" s="230"/>
      <c r="R11" s="230"/>
      <c r="S11" s="230"/>
    </row>
    <row r="12" spans="1:19" ht="16.75" customHeight="1" x14ac:dyDescent="0.15">
      <c r="A12" s="235" t="s">
        <v>549</v>
      </c>
      <c r="B12" s="231" t="s">
        <v>540</v>
      </c>
      <c r="C12" s="230"/>
      <c r="D12" s="230"/>
      <c r="E12" s="230"/>
      <c r="F12" s="230"/>
      <c r="G12" s="230"/>
      <c r="H12" s="230"/>
      <c r="I12" s="238" t="s">
        <v>550</v>
      </c>
      <c r="J12" s="239"/>
      <c r="K12" s="239"/>
      <c r="L12" s="239"/>
      <c r="M12" s="239"/>
      <c r="N12" s="238" t="s">
        <v>551</v>
      </c>
      <c r="O12" s="239"/>
      <c r="P12" s="239"/>
      <c r="Q12" s="239"/>
      <c r="R12" s="238" t="s">
        <v>552</v>
      </c>
      <c r="S12" s="230"/>
    </row>
    <row r="13" spans="1:19" ht="16.75" customHeight="1" x14ac:dyDescent="0.15">
      <c r="A13" s="235" t="s">
        <v>553</v>
      </c>
      <c r="B13" s="231" t="s">
        <v>545</v>
      </c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8" t="s">
        <v>554</v>
      </c>
      <c r="N13" s="239"/>
      <c r="O13" s="238" t="s">
        <v>555</v>
      </c>
      <c r="P13" s="239"/>
      <c r="Q13" s="239"/>
      <c r="R13" s="238" t="s">
        <v>556</v>
      </c>
      <c r="S13" s="230"/>
    </row>
    <row r="14" spans="1:19" ht="16.75" customHeight="1" x14ac:dyDescent="0.15">
      <c r="A14" s="235" t="s">
        <v>557</v>
      </c>
      <c r="B14" s="231" t="s">
        <v>540</v>
      </c>
      <c r="C14" s="230"/>
      <c r="D14" s="230"/>
      <c r="E14" s="230"/>
      <c r="F14" s="230"/>
      <c r="G14" s="240" t="s">
        <v>558</v>
      </c>
      <c r="H14" s="241"/>
      <c r="I14" s="241"/>
      <c r="J14" s="240" t="s">
        <v>559</v>
      </c>
      <c r="K14" s="241"/>
      <c r="L14" s="241"/>
      <c r="M14" s="241"/>
      <c r="N14" s="240" t="s">
        <v>560</v>
      </c>
      <c r="O14" s="230"/>
      <c r="P14" s="230"/>
      <c r="Q14" s="230"/>
      <c r="R14" s="230"/>
      <c r="S14" s="230"/>
    </row>
    <row r="15" spans="1:19" ht="16.75" customHeight="1" x14ac:dyDescent="0.15">
      <c r="A15" s="235" t="s">
        <v>557</v>
      </c>
      <c r="B15" s="231" t="s">
        <v>545</v>
      </c>
      <c r="C15" s="230"/>
      <c r="D15" s="230"/>
      <c r="E15" s="230"/>
      <c r="F15" s="230"/>
      <c r="G15" s="240" t="s">
        <v>561</v>
      </c>
      <c r="H15" s="241"/>
      <c r="I15" s="241"/>
      <c r="J15" s="240" t="s">
        <v>562</v>
      </c>
      <c r="K15" s="241"/>
      <c r="L15" s="241"/>
      <c r="M15" s="241"/>
      <c r="N15" s="240" t="s">
        <v>560</v>
      </c>
      <c r="O15" s="230"/>
      <c r="P15" s="230"/>
      <c r="Q15" s="230"/>
      <c r="R15" s="230"/>
      <c r="S15" s="230"/>
    </row>
    <row r="16" spans="1:19" ht="16.75" customHeight="1" x14ac:dyDescent="0.15">
      <c r="A16" s="229"/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</row>
    <row r="17" spans="1:19" ht="16.75" customHeight="1" x14ac:dyDescent="0.15">
      <c r="A17" s="242"/>
      <c r="B17" s="243" t="s">
        <v>563</v>
      </c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</row>
    <row r="18" spans="1:19" ht="16.75" customHeight="1" x14ac:dyDescent="0.15">
      <c r="A18" s="229"/>
      <c r="B18" s="230"/>
      <c r="C18" s="230"/>
      <c r="D18" s="231" t="s">
        <v>564</v>
      </c>
      <c r="E18" s="230"/>
      <c r="F18" s="230"/>
      <c r="G18" s="231" t="s">
        <v>565</v>
      </c>
      <c r="H18" s="231" t="s">
        <v>566</v>
      </c>
      <c r="I18" s="230"/>
      <c r="J18" s="230"/>
      <c r="K18" s="230"/>
      <c r="L18" s="230"/>
      <c r="M18" s="231" t="s">
        <v>567</v>
      </c>
      <c r="N18" s="231" t="s">
        <v>568</v>
      </c>
      <c r="O18" s="230"/>
      <c r="P18" s="230"/>
      <c r="Q18" s="230"/>
      <c r="R18" s="230"/>
      <c r="S18" s="230"/>
    </row>
    <row r="19" spans="1:19" ht="16.75" customHeight="1" x14ac:dyDescent="0.15">
      <c r="A19" s="229"/>
      <c r="B19" s="230"/>
      <c r="C19" s="230"/>
      <c r="D19" s="230"/>
      <c r="E19" s="230"/>
      <c r="F19" s="230"/>
      <c r="G19" s="245" t="s">
        <v>48</v>
      </c>
      <c r="H19" s="245" t="s">
        <v>19</v>
      </c>
      <c r="I19" s="246"/>
      <c r="J19" s="246"/>
      <c r="K19" s="246"/>
      <c r="L19" s="246"/>
      <c r="M19" s="245" t="s">
        <v>16</v>
      </c>
      <c r="N19" s="245" t="s">
        <v>16</v>
      </c>
      <c r="O19" s="230"/>
      <c r="P19" s="230"/>
      <c r="Q19" s="230"/>
      <c r="R19" s="230"/>
      <c r="S19" s="230"/>
    </row>
    <row r="20" spans="1:19" ht="16.75" customHeight="1" x14ac:dyDescent="0.15">
      <c r="A20" s="229"/>
      <c r="B20" s="230"/>
      <c r="C20" s="230"/>
      <c r="D20" s="230"/>
      <c r="E20" s="230"/>
      <c r="F20" s="230"/>
      <c r="G20" s="245" t="s">
        <v>16</v>
      </c>
      <c r="H20" s="245" t="s">
        <v>48</v>
      </c>
      <c r="I20" s="246"/>
      <c r="J20" s="246"/>
      <c r="K20" s="246"/>
      <c r="L20" s="246"/>
      <c r="M20" s="245" t="s">
        <v>25</v>
      </c>
      <c r="N20" s="245" t="s">
        <v>25</v>
      </c>
      <c r="O20" s="230"/>
      <c r="P20" s="230"/>
      <c r="Q20" s="230"/>
      <c r="R20" s="230"/>
      <c r="S20" s="230"/>
    </row>
    <row r="21" spans="1:19" ht="16.75" customHeight="1" x14ac:dyDescent="0.15">
      <c r="A21" s="229"/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</row>
    <row r="22" spans="1:19" ht="16.75" customHeight="1" x14ac:dyDescent="0.15">
      <c r="A22" s="229"/>
      <c r="B22" s="230"/>
      <c r="C22" s="230"/>
      <c r="D22" s="230"/>
      <c r="E22" s="230"/>
      <c r="F22" s="230"/>
      <c r="G22" s="231" t="s">
        <v>565</v>
      </c>
      <c r="H22" s="231" t="s">
        <v>566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</row>
    <row r="23" spans="1:19" ht="17.5" customHeight="1" x14ac:dyDescent="0.15">
      <c r="A23" s="229"/>
      <c r="B23" s="230"/>
      <c r="C23" s="230"/>
      <c r="D23" s="233">
        <v>4</v>
      </c>
      <c r="E23" s="230"/>
      <c r="F23" s="231" t="s">
        <v>540</v>
      </c>
      <c r="G23" s="245" t="s">
        <v>48</v>
      </c>
      <c r="H23" s="246"/>
      <c r="I23" s="246"/>
      <c r="J23" s="245" t="s">
        <v>569</v>
      </c>
      <c r="K23" s="246"/>
      <c r="L23" s="246"/>
      <c r="M23" s="326" t="s">
        <v>570</v>
      </c>
      <c r="N23" s="327"/>
      <c r="O23" s="247" t="s">
        <v>571</v>
      </c>
      <c r="P23" s="248"/>
      <c r="Q23" s="231" t="s">
        <v>572</v>
      </c>
      <c r="R23" s="249" t="s">
        <v>573</v>
      </c>
      <c r="S23" s="249" t="s">
        <v>574</v>
      </c>
    </row>
    <row r="24" spans="1:19" ht="17.5" customHeight="1" x14ac:dyDescent="0.15">
      <c r="A24" s="229"/>
      <c r="B24" s="230"/>
      <c r="C24" s="230"/>
      <c r="D24" s="233">
        <v>4</v>
      </c>
      <c r="E24" s="230"/>
      <c r="F24" s="248"/>
      <c r="G24" s="245" t="s">
        <v>16</v>
      </c>
      <c r="H24" s="246"/>
      <c r="I24" s="246"/>
      <c r="J24" s="246"/>
      <c r="K24" s="246"/>
      <c r="L24" s="246"/>
      <c r="M24" s="326" t="s">
        <v>570</v>
      </c>
      <c r="N24" s="327"/>
      <c r="O24" s="230"/>
      <c r="P24" s="230"/>
      <c r="Q24" s="231" t="s">
        <v>575</v>
      </c>
      <c r="R24" s="249" t="s">
        <v>573</v>
      </c>
      <c r="S24" s="249" t="s">
        <v>574</v>
      </c>
    </row>
    <row r="25" spans="1:19" ht="17.5" customHeight="1" x14ac:dyDescent="0.15">
      <c r="A25" s="229"/>
      <c r="B25" s="230"/>
      <c r="C25" s="230"/>
      <c r="D25" s="230"/>
      <c r="E25" s="230"/>
      <c r="F25" s="231" t="s">
        <v>545</v>
      </c>
      <c r="G25" s="248"/>
      <c r="H25" s="230"/>
      <c r="I25" s="250" t="s">
        <v>195</v>
      </c>
      <c r="J25" s="245" t="s">
        <v>576</v>
      </c>
      <c r="K25" s="246"/>
      <c r="L25" s="246"/>
      <c r="M25" s="326" t="s">
        <v>570</v>
      </c>
      <c r="N25" s="327"/>
      <c r="O25" s="251" t="s">
        <v>577</v>
      </c>
      <c r="P25" s="230"/>
      <c r="Q25" s="231" t="s">
        <v>578</v>
      </c>
      <c r="R25" s="249" t="s">
        <v>573</v>
      </c>
      <c r="S25" s="248"/>
    </row>
    <row r="26" spans="1:19" ht="17.5" customHeight="1" x14ac:dyDescent="0.15">
      <c r="A26" s="229"/>
      <c r="B26" s="230"/>
      <c r="C26" s="230"/>
      <c r="D26" s="230"/>
      <c r="E26" s="230"/>
      <c r="F26" s="230"/>
      <c r="G26" s="248"/>
      <c r="H26" s="230"/>
      <c r="I26" s="250" t="s">
        <v>579</v>
      </c>
      <c r="J26" s="246"/>
      <c r="K26" s="246"/>
      <c r="L26" s="246"/>
      <c r="M26" s="326" t="s">
        <v>570</v>
      </c>
      <c r="N26" s="327"/>
      <c r="O26" s="230"/>
      <c r="P26" s="230"/>
      <c r="Q26" s="231" t="s">
        <v>580</v>
      </c>
      <c r="R26" s="249" t="s">
        <v>573</v>
      </c>
      <c r="S26" s="248"/>
    </row>
    <row r="27" spans="1:19" ht="16.75" customHeight="1" x14ac:dyDescent="0.15">
      <c r="A27" s="229"/>
      <c r="B27" s="230"/>
      <c r="C27" s="230"/>
      <c r="D27" s="230"/>
      <c r="E27" s="230"/>
      <c r="F27" s="230"/>
      <c r="G27" s="230"/>
      <c r="H27" s="249" t="s">
        <v>574</v>
      </c>
      <c r="I27" s="230"/>
      <c r="J27" s="230"/>
      <c r="K27" s="230"/>
      <c r="L27" s="249" t="s">
        <v>573</v>
      </c>
      <c r="M27" s="252"/>
      <c r="N27" s="231" t="s">
        <v>581</v>
      </c>
      <c r="O27" s="230"/>
      <c r="P27" s="230"/>
      <c r="Q27" s="230"/>
      <c r="R27" s="230"/>
      <c r="S27" s="230"/>
    </row>
    <row r="28" spans="1:19" ht="16.75" customHeight="1" x14ac:dyDescent="0.15">
      <c r="A28" s="229"/>
      <c r="B28" s="230"/>
      <c r="C28" s="230"/>
      <c r="D28" s="230"/>
      <c r="E28" s="230"/>
      <c r="F28" s="230"/>
      <c r="G28" s="230"/>
      <c r="H28" s="231" t="s">
        <v>582</v>
      </c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</row>
    <row r="29" spans="1:19" ht="16.75" customHeight="1" x14ac:dyDescent="0.15">
      <c r="A29" s="229"/>
      <c r="B29" s="230"/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1" t="s">
        <v>567</v>
      </c>
      <c r="N29" s="230"/>
      <c r="O29" s="231" t="s">
        <v>568</v>
      </c>
      <c r="P29" s="230"/>
      <c r="Q29" s="230"/>
      <c r="R29" s="230"/>
      <c r="S29" s="230"/>
    </row>
    <row r="30" spans="1:19" ht="16.75" customHeight="1" x14ac:dyDescent="0.15">
      <c r="A30" s="229"/>
      <c r="B30" s="230"/>
      <c r="C30" s="230"/>
      <c r="D30" s="233">
        <v>4</v>
      </c>
      <c r="E30" s="231" t="s">
        <v>540</v>
      </c>
      <c r="F30" s="230"/>
      <c r="G30" s="230"/>
      <c r="H30" s="230"/>
      <c r="I30" s="250" t="s">
        <v>579</v>
      </c>
      <c r="J30" s="253"/>
      <c r="K30" s="245" t="s">
        <v>583</v>
      </c>
      <c r="L30" s="246"/>
      <c r="M30" s="246"/>
      <c r="N30" s="246"/>
      <c r="O30" s="245" t="s">
        <v>16</v>
      </c>
      <c r="P30" s="230"/>
      <c r="Q30" s="230"/>
      <c r="R30" s="230"/>
      <c r="S30" s="230"/>
    </row>
    <row r="31" spans="1:19" ht="17.5" customHeight="1" x14ac:dyDescent="0.15">
      <c r="A31" s="229"/>
      <c r="B31" s="230"/>
      <c r="C31" s="230"/>
      <c r="D31" s="233">
        <v>4</v>
      </c>
      <c r="E31" s="248"/>
      <c r="F31" s="230"/>
      <c r="G31" s="230"/>
      <c r="H31" s="230"/>
      <c r="I31" s="250" t="s">
        <v>579</v>
      </c>
      <c r="J31" s="253"/>
      <c r="K31" s="246"/>
      <c r="L31" s="246"/>
      <c r="M31" s="246"/>
      <c r="N31" s="246"/>
      <c r="O31" s="245" t="s">
        <v>25</v>
      </c>
      <c r="P31" s="230"/>
      <c r="Q31" s="230"/>
      <c r="R31" s="230"/>
      <c r="S31" s="230"/>
    </row>
    <row r="32" spans="1:19" ht="17.5" customHeight="1" x14ac:dyDescent="0.15">
      <c r="A32" s="254"/>
      <c r="B32" s="230"/>
      <c r="C32" s="230"/>
      <c r="D32" s="230"/>
      <c r="E32" s="231" t="s">
        <v>545</v>
      </c>
      <c r="F32" s="230"/>
      <c r="G32" s="230"/>
      <c r="H32" s="230"/>
      <c r="I32" s="250" t="s">
        <v>579</v>
      </c>
      <c r="J32" s="253"/>
      <c r="K32" s="245" t="s">
        <v>584</v>
      </c>
      <c r="L32" s="246"/>
      <c r="M32" s="246"/>
      <c r="N32" s="245" t="s">
        <v>570</v>
      </c>
      <c r="O32" s="251" t="s">
        <v>585</v>
      </c>
      <c r="P32" s="248"/>
      <c r="Q32" s="231" t="s">
        <v>586</v>
      </c>
      <c r="R32" s="249" t="s">
        <v>573</v>
      </c>
      <c r="S32" s="230"/>
    </row>
    <row r="33" spans="1:19" ht="16.75" customHeight="1" x14ac:dyDescent="0.15">
      <c r="A33" s="254"/>
      <c r="B33" s="230"/>
      <c r="C33" s="230"/>
      <c r="D33" s="230"/>
      <c r="E33" s="230"/>
      <c r="F33" s="230"/>
      <c r="G33" s="230"/>
      <c r="H33" s="230"/>
      <c r="I33" s="250" t="s">
        <v>579</v>
      </c>
      <c r="J33" s="253"/>
      <c r="K33" s="246"/>
      <c r="L33" s="246"/>
      <c r="M33" s="246"/>
      <c r="N33" s="245" t="s">
        <v>570</v>
      </c>
      <c r="O33" s="230"/>
      <c r="P33" s="230"/>
      <c r="Q33" s="231" t="s">
        <v>587</v>
      </c>
      <c r="R33" s="249" t="s">
        <v>573</v>
      </c>
      <c r="S33" s="230"/>
    </row>
    <row r="34" spans="1:19" ht="17.5" customHeight="1" x14ac:dyDescent="0.15">
      <c r="A34" s="254"/>
      <c r="B34" s="230"/>
      <c r="C34" s="230"/>
      <c r="D34" s="230"/>
      <c r="E34" s="230"/>
      <c r="F34" s="230"/>
      <c r="G34" s="230"/>
      <c r="H34" s="230"/>
      <c r="I34" s="252"/>
      <c r="J34" s="255"/>
      <c r="K34" s="230"/>
      <c r="L34" s="230"/>
      <c r="M34" s="249" t="s">
        <v>573</v>
      </c>
      <c r="N34" s="230"/>
      <c r="O34" s="230"/>
      <c r="P34" s="230"/>
      <c r="Q34" s="230"/>
      <c r="R34" s="230"/>
      <c r="S34" s="230"/>
    </row>
    <row r="35" spans="1:19" ht="16.75" customHeight="1" x14ac:dyDescent="0.15">
      <c r="A35" s="254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</row>
    <row r="36" spans="1:19" ht="16.75" customHeight="1" x14ac:dyDescent="0.15">
      <c r="A36" s="242"/>
      <c r="B36" s="243" t="s">
        <v>588</v>
      </c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244"/>
      <c r="S36" s="244"/>
    </row>
    <row r="37" spans="1:19" ht="16.75" customHeight="1" x14ac:dyDescent="0.15">
      <c r="A37" s="254"/>
      <c r="B37" s="230"/>
      <c r="C37" s="230"/>
      <c r="D37" s="230"/>
      <c r="E37" s="230"/>
      <c r="F37" s="230"/>
      <c r="G37" s="231" t="s">
        <v>566</v>
      </c>
      <c r="H37" s="230"/>
      <c r="I37" s="231" t="s">
        <v>589</v>
      </c>
      <c r="J37" s="230"/>
      <c r="K37" s="230"/>
      <c r="L37" s="230"/>
      <c r="M37" s="231" t="s">
        <v>567</v>
      </c>
      <c r="N37" s="230"/>
      <c r="O37" s="231" t="s">
        <v>568</v>
      </c>
      <c r="P37" s="230"/>
      <c r="Q37" s="230"/>
      <c r="R37" s="230"/>
      <c r="S37" s="230"/>
    </row>
    <row r="38" spans="1:19" ht="17.5" customHeight="1" x14ac:dyDescent="0.15">
      <c r="A38" s="254"/>
      <c r="B38" s="230"/>
      <c r="C38" s="230"/>
      <c r="D38" s="230"/>
      <c r="E38" s="230"/>
      <c r="F38" s="230"/>
      <c r="G38" s="256" t="s">
        <v>48</v>
      </c>
      <c r="H38" s="244"/>
      <c r="I38" s="256" t="s">
        <v>16</v>
      </c>
      <c r="J38" s="244"/>
      <c r="K38" s="244"/>
      <c r="L38" s="244"/>
      <c r="M38" s="256" t="s">
        <v>16</v>
      </c>
      <c r="N38" s="244"/>
      <c r="O38" s="256" t="s">
        <v>16</v>
      </c>
      <c r="P38" s="248"/>
      <c r="Q38" s="230"/>
      <c r="R38" s="230"/>
      <c r="S38" s="230"/>
    </row>
    <row r="39" spans="1:19" ht="16.75" customHeight="1" x14ac:dyDescent="0.15">
      <c r="A39" s="254"/>
      <c r="B39" s="230"/>
      <c r="C39" s="230"/>
      <c r="D39" s="230"/>
      <c r="E39" s="230"/>
      <c r="F39" s="230"/>
      <c r="G39" s="256" t="s">
        <v>19</v>
      </c>
      <c r="H39" s="244"/>
      <c r="I39" s="256" t="s">
        <v>25</v>
      </c>
      <c r="J39" s="244"/>
      <c r="K39" s="244"/>
      <c r="L39" s="244"/>
      <c r="M39" s="256" t="s">
        <v>25</v>
      </c>
      <c r="N39" s="244"/>
      <c r="O39" s="256" t="s">
        <v>25</v>
      </c>
      <c r="P39" s="230"/>
      <c r="Q39" s="230"/>
      <c r="R39" s="230"/>
      <c r="S39" s="230"/>
    </row>
    <row r="40" spans="1:19" ht="16.75" customHeight="1" x14ac:dyDescent="0.15">
      <c r="A40" s="254"/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1" t="s">
        <v>567</v>
      </c>
      <c r="N40" s="230"/>
      <c r="O40" s="231" t="s">
        <v>568</v>
      </c>
      <c r="P40" s="230"/>
      <c r="Q40" s="230"/>
      <c r="R40" s="230"/>
      <c r="S40" s="230"/>
    </row>
    <row r="41" spans="1:19" ht="16.75" customHeight="1" x14ac:dyDescent="0.15">
      <c r="A41" s="254"/>
      <c r="B41" s="230"/>
      <c r="C41" s="230"/>
      <c r="D41" s="230"/>
      <c r="E41" s="231" t="s">
        <v>540</v>
      </c>
      <c r="F41" s="257" t="s">
        <v>590</v>
      </c>
      <c r="G41" s="230"/>
      <c r="H41" s="250" t="s">
        <v>579</v>
      </c>
      <c r="I41" s="245" t="s">
        <v>16</v>
      </c>
      <c r="J41" s="253"/>
      <c r="K41" s="246"/>
      <c r="L41" s="246"/>
      <c r="M41" s="245" t="s">
        <v>16</v>
      </c>
      <c r="N41" s="246"/>
      <c r="O41" s="245" t="s">
        <v>16</v>
      </c>
      <c r="P41" s="230"/>
      <c r="Q41" s="230"/>
      <c r="R41" s="230"/>
      <c r="S41" s="230"/>
    </row>
    <row r="42" spans="1:19" ht="17.5" customHeight="1" x14ac:dyDescent="0.15">
      <c r="A42" s="254"/>
      <c r="B42" s="230"/>
      <c r="C42" s="230"/>
      <c r="D42" s="230"/>
      <c r="E42" s="248"/>
      <c r="F42" s="257" t="s">
        <v>590</v>
      </c>
      <c r="G42" s="230"/>
      <c r="H42" s="250" t="s">
        <v>579</v>
      </c>
      <c r="I42" s="245" t="s">
        <v>25</v>
      </c>
      <c r="J42" s="253"/>
      <c r="K42" s="246"/>
      <c r="L42" s="246"/>
      <c r="M42" s="245" t="s">
        <v>25</v>
      </c>
      <c r="N42" s="246"/>
      <c r="O42" s="245" t="s">
        <v>25</v>
      </c>
      <c r="P42" s="230"/>
      <c r="Q42" s="230"/>
      <c r="R42" s="230"/>
      <c r="S42" s="230"/>
    </row>
    <row r="43" spans="1:19" ht="17.5" customHeight="1" x14ac:dyDescent="0.15">
      <c r="A43" s="254"/>
      <c r="B43" s="230"/>
      <c r="C43" s="230"/>
      <c r="D43" s="230"/>
      <c r="E43" s="231" t="s">
        <v>545</v>
      </c>
      <c r="F43" s="257" t="s">
        <v>590</v>
      </c>
      <c r="G43" s="230"/>
      <c r="H43" s="250" t="s">
        <v>579</v>
      </c>
      <c r="I43" s="245" t="s">
        <v>16</v>
      </c>
      <c r="J43" s="253"/>
      <c r="K43" s="245" t="s">
        <v>584</v>
      </c>
      <c r="L43" s="246"/>
      <c r="M43" s="245" t="s">
        <v>16</v>
      </c>
      <c r="N43" s="245" t="s">
        <v>570</v>
      </c>
      <c r="O43" s="251" t="s">
        <v>591</v>
      </c>
      <c r="P43" s="248"/>
      <c r="Q43" s="231" t="s">
        <v>586</v>
      </c>
      <c r="R43" s="249" t="s">
        <v>573</v>
      </c>
      <c r="S43" s="249" t="s">
        <v>592</v>
      </c>
    </row>
    <row r="44" spans="1:19" ht="16.75" customHeight="1" x14ac:dyDescent="0.15">
      <c r="A44" s="254"/>
      <c r="B44" s="230"/>
      <c r="C44" s="230"/>
      <c r="D44" s="230"/>
      <c r="E44" s="230"/>
      <c r="F44" s="257" t="s">
        <v>590</v>
      </c>
      <c r="G44" s="230"/>
      <c r="H44" s="250" t="s">
        <v>579</v>
      </c>
      <c r="I44" s="245" t="s">
        <v>25</v>
      </c>
      <c r="J44" s="253"/>
      <c r="K44" s="246"/>
      <c r="L44" s="246"/>
      <c r="M44" s="245" t="s">
        <v>25</v>
      </c>
      <c r="N44" s="245" t="s">
        <v>570</v>
      </c>
      <c r="O44" s="231" t="s">
        <v>591</v>
      </c>
      <c r="P44" s="230"/>
      <c r="Q44" s="231" t="s">
        <v>587</v>
      </c>
      <c r="R44" s="249" t="s">
        <v>573</v>
      </c>
      <c r="S44" s="249" t="s">
        <v>592</v>
      </c>
    </row>
    <row r="45" spans="1:19" ht="17.5" customHeight="1" x14ac:dyDescent="0.15">
      <c r="A45" s="254"/>
      <c r="B45" s="230"/>
      <c r="C45" s="230"/>
      <c r="D45" s="230"/>
      <c r="E45" s="230"/>
      <c r="F45" s="230"/>
      <c r="G45" s="230"/>
      <c r="H45" s="230"/>
      <c r="I45" s="249" t="s">
        <v>592</v>
      </c>
      <c r="J45" s="255"/>
      <c r="K45" s="230"/>
      <c r="L45" s="230"/>
      <c r="M45" s="249" t="s">
        <v>573</v>
      </c>
      <c r="N45" s="230"/>
      <c r="O45" s="230"/>
      <c r="P45" s="230"/>
      <c r="Q45" s="230"/>
      <c r="R45" s="230"/>
      <c r="S45" s="230"/>
    </row>
    <row r="46" spans="1:19" ht="16.75" customHeight="1" x14ac:dyDescent="0.15">
      <c r="A46" s="254"/>
      <c r="B46" s="230"/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</row>
    <row r="47" spans="1:19" ht="16.75" customHeight="1" x14ac:dyDescent="0.15">
      <c r="A47" s="254"/>
      <c r="B47" s="230"/>
      <c r="C47" s="230"/>
      <c r="D47" s="230"/>
      <c r="E47" s="230"/>
      <c r="F47" s="230"/>
      <c r="G47" s="231" t="s">
        <v>566</v>
      </c>
      <c r="H47" s="230"/>
      <c r="I47" s="231" t="s">
        <v>589</v>
      </c>
      <c r="J47" s="230"/>
      <c r="K47" s="230"/>
      <c r="L47" s="230"/>
      <c r="M47" s="231" t="s">
        <v>567</v>
      </c>
      <c r="N47" s="230"/>
      <c r="O47" s="230"/>
      <c r="P47" s="230"/>
      <c r="Q47" s="230"/>
      <c r="R47" s="230"/>
      <c r="S47" s="230"/>
    </row>
    <row r="48" spans="1:19" ht="16.75" customHeight="1" x14ac:dyDescent="0.15">
      <c r="A48" s="254"/>
      <c r="B48" s="230"/>
      <c r="C48" s="230"/>
      <c r="D48" s="230"/>
      <c r="E48" s="231" t="s">
        <v>540</v>
      </c>
      <c r="F48" s="257" t="s">
        <v>590</v>
      </c>
      <c r="G48" s="245" t="s">
        <v>48</v>
      </c>
      <c r="H48" s="253"/>
      <c r="I48" s="245" t="s">
        <v>16</v>
      </c>
      <c r="J48" s="253"/>
      <c r="K48" s="246"/>
      <c r="L48" s="246"/>
      <c r="M48" s="245" t="s">
        <v>16</v>
      </c>
      <c r="N48" s="245" t="s">
        <v>570</v>
      </c>
      <c r="O48" s="230"/>
      <c r="P48" s="230"/>
      <c r="Q48" s="230"/>
      <c r="R48" s="258" t="s">
        <v>593</v>
      </c>
      <c r="S48" s="249" t="s">
        <v>594</v>
      </c>
    </row>
    <row r="49" spans="1:19" ht="17.5" customHeight="1" x14ac:dyDescent="0.15">
      <c r="A49" s="254"/>
      <c r="B49" s="230"/>
      <c r="C49" s="230"/>
      <c r="D49" s="230"/>
      <c r="E49" s="248"/>
      <c r="F49" s="257" t="s">
        <v>590</v>
      </c>
      <c r="G49" s="245" t="s">
        <v>19</v>
      </c>
      <c r="H49" s="253"/>
      <c r="I49" s="245" t="s">
        <v>25</v>
      </c>
      <c r="J49" s="253"/>
      <c r="K49" s="246"/>
      <c r="L49" s="246"/>
      <c r="M49" s="245" t="s">
        <v>25</v>
      </c>
      <c r="N49" s="245" t="s">
        <v>570</v>
      </c>
      <c r="O49" s="230"/>
      <c r="P49" s="230"/>
      <c r="Q49" s="230"/>
      <c r="R49" s="230"/>
      <c r="S49" s="249" t="s">
        <v>592</v>
      </c>
    </row>
    <row r="50" spans="1:19" ht="16.75" customHeight="1" x14ac:dyDescent="0.15">
      <c r="A50" s="254"/>
      <c r="B50" s="230"/>
      <c r="C50" s="230"/>
      <c r="D50" s="230"/>
      <c r="E50" s="231" t="s">
        <v>545</v>
      </c>
      <c r="F50" s="230"/>
      <c r="G50" s="257" t="s">
        <v>590</v>
      </c>
      <c r="H50" s="250" t="s">
        <v>579</v>
      </c>
      <c r="I50" s="245" t="s">
        <v>16</v>
      </c>
      <c r="J50" s="253"/>
      <c r="K50" s="245" t="s">
        <v>584</v>
      </c>
      <c r="L50" s="246"/>
      <c r="M50" s="245" t="s">
        <v>16</v>
      </c>
      <c r="N50" s="245" t="s">
        <v>570</v>
      </c>
      <c r="O50" s="231" t="s">
        <v>591</v>
      </c>
      <c r="P50" s="230"/>
      <c r="Q50" s="231" t="s">
        <v>595</v>
      </c>
      <c r="R50" s="249" t="s">
        <v>573</v>
      </c>
      <c r="S50" s="249" t="s">
        <v>592</v>
      </c>
    </row>
    <row r="51" spans="1:19" ht="16.75" customHeight="1" x14ac:dyDescent="0.15">
      <c r="A51" s="254"/>
      <c r="B51" s="230"/>
      <c r="C51" s="230"/>
      <c r="D51" s="230"/>
      <c r="E51" s="230"/>
      <c r="F51" s="230"/>
      <c r="G51" s="257" t="s">
        <v>590</v>
      </c>
      <c r="H51" s="250" t="s">
        <v>579</v>
      </c>
      <c r="I51" s="245" t="s">
        <v>25</v>
      </c>
      <c r="J51" s="253"/>
      <c r="K51" s="246"/>
      <c r="L51" s="246"/>
      <c r="M51" s="245" t="s">
        <v>25</v>
      </c>
      <c r="N51" s="245" t="s">
        <v>570</v>
      </c>
      <c r="O51" s="231" t="s">
        <v>591</v>
      </c>
      <c r="P51" s="230"/>
      <c r="Q51" s="231" t="s">
        <v>596</v>
      </c>
      <c r="R51" s="249" t="s">
        <v>573</v>
      </c>
      <c r="S51" s="249" t="s">
        <v>592</v>
      </c>
    </row>
    <row r="52" spans="1:19" ht="17.5" customHeight="1" x14ac:dyDescent="0.15">
      <c r="A52" s="254"/>
      <c r="B52" s="230"/>
      <c r="C52" s="230"/>
      <c r="D52" s="230"/>
      <c r="E52" s="230"/>
      <c r="F52" s="230"/>
      <c r="G52" s="230"/>
      <c r="H52" s="230"/>
      <c r="I52" s="249" t="s">
        <v>592</v>
      </c>
      <c r="J52" s="255"/>
      <c r="K52" s="230"/>
      <c r="L52" s="249" t="s">
        <v>594</v>
      </c>
      <c r="M52" s="249" t="s">
        <v>573</v>
      </c>
      <c r="N52" s="230"/>
      <c r="O52" s="230"/>
      <c r="P52" s="230"/>
      <c r="Q52" s="230"/>
      <c r="R52" s="230"/>
      <c r="S52" s="230"/>
    </row>
    <row r="53" spans="1:19" ht="16.75" customHeight="1" x14ac:dyDescent="0.15">
      <c r="A53" s="254"/>
      <c r="B53" s="230"/>
      <c r="C53" s="230"/>
      <c r="D53" s="230"/>
      <c r="E53" s="230"/>
      <c r="F53" s="230"/>
      <c r="G53" s="230"/>
      <c r="H53" s="230"/>
      <c r="I53" s="258" t="s">
        <v>593</v>
      </c>
      <c r="J53" s="230"/>
      <c r="K53" s="230"/>
      <c r="L53" s="258" t="s">
        <v>593</v>
      </c>
      <c r="M53" s="230"/>
      <c r="N53" s="230"/>
      <c r="O53" s="230"/>
      <c r="P53" s="230"/>
      <c r="Q53" s="230"/>
      <c r="R53" s="230"/>
      <c r="S53" s="230"/>
    </row>
    <row r="54" spans="1:19" ht="16.75" customHeight="1" x14ac:dyDescent="0.15">
      <c r="A54" s="242"/>
      <c r="B54" s="243" t="s">
        <v>597</v>
      </c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N54" s="244"/>
      <c r="O54" s="244"/>
      <c r="P54" s="244"/>
      <c r="Q54" s="244"/>
      <c r="R54" s="244"/>
      <c r="S54" s="244"/>
    </row>
    <row r="55" spans="1:19" ht="16.75" customHeight="1" x14ac:dyDescent="0.15">
      <c r="A55" s="254"/>
      <c r="B55" s="231" t="s">
        <v>598</v>
      </c>
      <c r="C55" s="230"/>
      <c r="D55" s="230"/>
      <c r="E55" s="230"/>
      <c r="F55" s="230"/>
      <c r="G55" s="231" t="s">
        <v>565</v>
      </c>
      <c r="H55" s="231" t="s">
        <v>566</v>
      </c>
      <c r="I55" s="230"/>
      <c r="J55" s="230"/>
      <c r="K55" s="230"/>
      <c r="L55" s="230"/>
      <c r="M55" s="231" t="s">
        <v>599</v>
      </c>
      <c r="N55" s="230"/>
      <c r="O55" s="231" t="s">
        <v>600</v>
      </c>
      <c r="P55" s="230"/>
      <c r="Q55" s="230"/>
      <c r="R55" s="230"/>
      <c r="S55" s="230"/>
    </row>
    <row r="56" spans="1:19" ht="16.75" customHeight="1" x14ac:dyDescent="0.15">
      <c r="A56" s="254"/>
      <c r="B56" s="230"/>
      <c r="C56" s="230"/>
      <c r="D56" s="230"/>
      <c r="E56" s="230"/>
      <c r="F56" s="230"/>
      <c r="G56" s="256" t="s">
        <v>48</v>
      </c>
      <c r="H56" s="256" t="s">
        <v>48</v>
      </c>
      <c r="I56" s="244"/>
      <c r="J56" s="244"/>
      <c r="K56" s="244"/>
      <c r="L56" s="244"/>
      <c r="M56" s="256" t="s">
        <v>48</v>
      </c>
      <c r="N56" s="244"/>
      <c r="O56" s="256" t="s">
        <v>48</v>
      </c>
      <c r="P56" s="230"/>
      <c r="Q56" s="230"/>
      <c r="R56" s="230"/>
      <c r="S56" s="230"/>
    </row>
    <row r="57" spans="1:19" ht="16.75" customHeight="1" x14ac:dyDescent="0.15">
      <c r="A57" s="254"/>
      <c r="B57" s="230"/>
      <c r="C57" s="231" t="s">
        <v>195</v>
      </c>
      <c r="D57" s="230"/>
      <c r="E57" s="230"/>
      <c r="F57" s="230"/>
      <c r="G57" s="256" t="s">
        <v>16</v>
      </c>
      <c r="H57" s="256" t="s">
        <v>19</v>
      </c>
      <c r="I57" s="244"/>
      <c r="J57" s="244"/>
      <c r="K57" s="244"/>
      <c r="L57" s="244"/>
      <c r="M57" s="256" t="s">
        <v>19</v>
      </c>
      <c r="N57" s="244"/>
      <c r="O57" s="256" t="s">
        <v>25</v>
      </c>
      <c r="P57" s="230"/>
      <c r="Q57" s="230"/>
      <c r="R57" s="230"/>
      <c r="S57" s="230"/>
    </row>
    <row r="58" spans="1:19" ht="16.75" customHeight="1" x14ac:dyDescent="0.15">
      <c r="A58" s="254"/>
      <c r="B58" s="230"/>
      <c r="C58" s="230"/>
      <c r="D58" s="230"/>
      <c r="E58" s="230"/>
      <c r="F58" s="230"/>
      <c r="G58" s="230"/>
      <c r="H58" s="230"/>
      <c r="I58" s="230"/>
      <c r="J58" s="231" t="s">
        <v>589</v>
      </c>
      <c r="K58" s="230"/>
      <c r="L58" s="230"/>
      <c r="M58" s="231" t="s">
        <v>599</v>
      </c>
      <c r="N58" s="230"/>
      <c r="O58" s="231" t="s">
        <v>600</v>
      </c>
      <c r="P58" s="230"/>
      <c r="Q58" s="230"/>
      <c r="R58" s="230"/>
      <c r="S58" s="230"/>
    </row>
    <row r="59" spans="1:19" ht="16.75" customHeight="1" x14ac:dyDescent="0.15">
      <c r="A59" s="254"/>
      <c r="B59" s="230"/>
      <c r="C59" s="230"/>
      <c r="D59" s="230"/>
      <c r="E59" s="230"/>
      <c r="F59" s="230"/>
      <c r="G59" s="230"/>
      <c r="H59" s="231" t="s">
        <v>540</v>
      </c>
      <c r="I59" s="250" t="s">
        <v>579</v>
      </c>
      <c r="J59" s="245" t="s">
        <v>16</v>
      </c>
      <c r="K59" s="246"/>
      <c r="L59" s="246"/>
      <c r="M59" s="245" t="s">
        <v>48</v>
      </c>
      <c r="N59" s="246"/>
      <c r="O59" s="245" t="s">
        <v>48</v>
      </c>
      <c r="P59" s="230"/>
      <c r="Q59" s="230"/>
      <c r="R59" s="258" t="s">
        <v>593</v>
      </c>
      <c r="S59" s="249" t="s">
        <v>594</v>
      </c>
    </row>
    <row r="60" spans="1:19" ht="17.5" customHeight="1" x14ac:dyDescent="0.15">
      <c r="A60" s="254"/>
      <c r="B60" s="230"/>
      <c r="C60" s="230"/>
      <c r="D60" s="230"/>
      <c r="E60" s="248"/>
      <c r="F60" s="230"/>
      <c r="G60" s="230"/>
      <c r="H60" s="248"/>
      <c r="I60" s="250" t="s">
        <v>579</v>
      </c>
      <c r="J60" s="245" t="s">
        <v>25</v>
      </c>
      <c r="K60" s="246"/>
      <c r="L60" s="246"/>
      <c r="M60" s="245" t="s">
        <v>19</v>
      </c>
      <c r="N60" s="246"/>
      <c r="O60" s="245" t="s">
        <v>25</v>
      </c>
      <c r="P60" s="230"/>
      <c r="Q60" s="230"/>
      <c r="R60" s="248"/>
      <c r="S60" s="249" t="s">
        <v>592</v>
      </c>
    </row>
    <row r="61" spans="1:19" ht="17.5" customHeight="1" x14ac:dyDescent="0.15">
      <c r="A61" s="254"/>
      <c r="B61" s="230"/>
      <c r="C61" s="230"/>
      <c r="D61" s="230"/>
      <c r="E61" s="230"/>
      <c r="F61" s="230"/>
      <c r="G61" s="230"/>
      <c r="H61" s="231" t="s">
        <v>545</v>
      </c>
      <c r="I61" s="250" t="s">
        <v>579</v>
      </c>
      <c r="J61" s="245" t="s">
        <v>16</v>
      </c>
      <c r="K61" s="246"/>
      <c r="L61" s="246"/>
      <c r="M61" s="245" t="s">
        <v>48</v>
      </c>
      <c r="N61" s="245" t="s">
        <v>570</v>
      </c>
      <c r="O61" s="251" t="s">
        <v>591</v>
      </c>
      <c r="P61" s="248"/>
      <c r="Q61" s="231" t="s">
        <v>601</v>
      </c>
      <c r="R61" s="249" t="s">
        <v>594</v>
      </c>
      <c r="S61" s="230"/>
    </row>
    <row r="62" spans="1:19" ht="16.75" customHeight="1" x14ac:dyDescent="0.15">
      <c r="A62" s="254"/>
      <c r="B62" s="230"/>
      <c r="C62" s="230"/>
      <c r="D62" s="230"/>
      <c r="E62" s="230"/>
      <c r="F62" s="230"/>
      <c r="G62" s="230"/>
      <c r="H62" s="252"/>
      <c r="I62" s="250" t="s">
        <v>579</v>
      </c>
      <c r="J62" s="245" t="s">
        <v>25</v>
      </c>
      <c r="K62" s="246"/>
      <c r="L62" s="246"/>
      <c r="M62" s="245" t="s">
        <v>19</v>
      </c>
      <c r="N62" s="245" t="s">
        <v>570</v>
      </c>
      <c r="O62" s="251" t="s">
        <v>591</v>
      </c>
      <c r="P62" s="230"/>
      <c r="Q62" s="231" t="s">
        <v>602</v>
      </c>
      <c r="R62" s="249" t="s">
        <v>594</v>
      </c>
      <c r="S62" s="230"/>
    </row>
    <row r="63" spans="1:19" ht="17.5" customHeight="1" x14ac:dyDescent="0.15">
      <c r="A63" s="254"/>
      <c r="B63" s="230"/>
      <c r="C63" s="230"/>
      <c r="D63" s="230"/>
      <c r="E63" s="230"/>
      <c r="F63" s="230"/>
      <c r="G63" s="230"/>
      <c r="H63" s="230"/>
      <c r="I63" s="248"/>
      <c r="J63" s="249" t="s">
        <v>592</v>
      </c>
      <c r="K63" s="230"/>
      <c r="L63" s="230"/>
      <c r="M63" s="249" t="s">
        <v>594</v>
      </c>
      <c r="N63" s="230"/>
      <c r="O63" s="230"/>
      <c r="P63" s="230"/>
      <c r="Q63" s="230"/>
      <c r="R63" s="230"/>
      <c r="S63" s="230"/>
    </row>
    <row r="64" spans="1:19" ht="16.75" customHeight="1" x14ac:dyDescent="0.15">
      <c r="A64" s="254"/>
      <c r="B64" s="230"/>
      <c r="C64" s="230"/>
      <c r="D64" s="230"/>
      <c r="E64" s="230"/>
      <c r="F64" s="230"/>
      <c r="G64" s="230"/>
      <c r="H64" s="230"/>
      <c r="I64" s="230"/>
      <c r="J64" s="258" t="s">
        <v>593</v>
      </c>
      <c r="K64" s="230"/>
      <c r="L64" s="230"/>
      <c r="M64" s="258" t="s">
        <v>593</v>
      </c>
      <c r="N64" s="230"/>
      <c r="O64" s="230"/>
      <c r="P64" s="230"/>
      <c r="Q64" s="230"/>
      <c r="R64" s="230"/>
      <c r="S64" s="230"/>
    </row>
    <row r="65" spans="1:19" ht="16.75" customHeight="1" x14ac:dyDescent="0.15">
      <c r="A65" s="254"/>
      <c r="B65" s="230"/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</row>
    <row r="66" spans="1:19" ht="16.75" customHeight="1" x14ac:dyDescent="0.15">
      <c r="A66" s="242"/>
      <c r="B66" s="243" t="s">
        <v>603</v>
      </c>
      <c r="C66" s="244"/>
      <c r="D66" s="244"/>
      <c r="E66" s="244"/>
      <c r="F66" s="244"/>
      <c r="G66" s="244"/>
      <c r="H66" s="244"/>
      <c r="I66" s="244"/>
      <c r="J66" s="244"/>
      <c r="K66" s="244"/>
      <c r="L66" s="244"/>
      <c r="M66" s="244"/>
      <c r="N66" s="244"/>
      <c r="O66" s="244"/>
      <c r="P66" s="244"/>
      <c r="Q66" s="244"/>
      <c r="R66" s="244"/>
      <c r="S66" s="244"/>
    </row>
    <row r="67" spans="1:19" ht="16.75" customHeight="1" x14ac:dyDescent="0.15">
      <c r="A67" s="254"/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</row>
    <row r="68" spans="1:19" ht="16.75" customHeight="1" x14ac:dyDescent="0.15">
      <c r="A68" s="254"/>
      <c r="B68" s="230"/>
      <c r="C68" s="230"/>
      <c r="D68" s="230"/>
      <c r="E68" s="230"/>
      <c r="F68" s="230"/>
      <c r="G68" s="231" t="s">
        <v>565</v>
      </c>
      <c r="H68" s="231" t="s">
        <v>566</v>
      </c>
      <c r="I68" s="230"/>
      <c r="J68" s="230"/>
      <c r="K68" s="230"/>
      <c r="L68" s="230"/>
      <c r="M68" s="231" t="s">
        <v>604</v>
      </c>
      <c r="N68" s="230"/>
      <c r="O68" s="231" t="s">
        <v>605</v>
      </c>
      <c r="P68" s="230"/>
      <c r="Q68" s="230"/>
      <c r="R68" s="230"/>
      <c r="S68" s="230"/>
    </row>
    <row r="69" spans="1:19" ht="16.75" customHeight="1" x14ac:dyDescent="0.15">
      <c r="A69" s="254"/>
      <c r="B69" s="230"/>
      <c r="C69" s="230"/>
      <c r="D69" s="230"/>
      <c r="E69" s="230"/>
      <c r="F69" s="230"/>
      <c r="G69" s="256" t="s">
        <v>48</v>
      </c>
      <c r="H69" s="256" t="s">
        <v>48</v>
      </c>
      <c r="I69" s="244"/>
      <c r="J69" s="244"/>
      <c r="K69" s="244"/>
      <c r="L69" s="244"/>
      <c r="M69" s="256" t="s">
        <v>48</v>
      </c>
      <c r="N69" s="244"/>
      <c r="O69" s="256" t="s">
        <v>48</v>
      </c>
      <c r="P69" s="230"/>
      <c r="Q69" s="230"/>
      <c r="R69" s="230"/>
      <c r="S69" s="230"/>
    </row>
    <row r="70" spans="1:19" ht="16.75" customHeight="1" x14ac:dyDescent="0.15">
      <c r="A70" s="254"/>
      <c r="B70" s="230"/>
      <c r="C70" s="230"/>
      <c r="D70" s="230"/>
      <c r="E70" s="230"/>
      <c r="F70" s="230"/>
      <c r="G70" s="256" t="s">
        <v>16</v>
      </c>
      <c r="H70" s="256" t="s">
        <v>19</v>
      </c>
      <c r="I70" s="244"/>
      <c r="J70" s="244"/>
      <c r="K70" s="244"/>
      <c r="L70" s="244"/>
      <c r="M70" s="256" t="s">
        <v>16</v>
      </c>
      <c r="N70" s="244"/>
      <c r="O70" s="256" t="s">
        <v>19</v>
      </c>
      <c r="P70" s="230"/>
      <c r="Q70" s="230"/>
      <c r="R70" s="230"/>
      <c r="S70" s="230"/>
    </row>
    <row r="71" spans="1:19" ht="16.75" customHeight="1" x14ac:dyDescent="0.15">
      <c r="A71" s="254"/>
      <c r="B71" s="230"/>
      <c r="C71" s="230"/>
      <c r="D71" s="230"/>
      <c r="E71" s="230"/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</row>
    <row r="72" spans="1:19" ht="16.75" customHeight="1" x14ac:dyDescent="0.15">
      <c r="A72" s="254"/>
      <c r="B72" s="230"/>
      <c r="C72" s="230"/>
      <c r="D72" s="230"/>
      <c r="E72" s="230"/>
      <c r="F72" s="230"/>
      <c r="G72" s="230"/>
      <c r="H72" s="230"/>
      <c r="I72" s="230"/>
      <c r="J72" s="230"/>
      <c r="K72" s="230"/>
      <c r="L72" s="230"/>
      <c r="M72" s="231" t="s">
        <v>604</v>
      </c>
      <c r="N72" s="230"/>
      <c r="O72" s="231" t="s">
        <v>605</v>
      </c>
      <c r="P72" s="230"/>
      <c r="Q72" s="230"/>
      <c r="R72" s="230"/>
      <c r="S72" s="230"/>
    </row>
    <row r="73" spans="1:19" ht="16.75" customHeight="1" x14ac:dyDescent="0.15">
      <c r="A73" s="254"/>
      <c r="B73" s="230"/>
      <c r="C73" s="230"/>
      <c r="D73" s="230"/>
      <c r="E73" s="231" t="s">
        <v>540</v>
      </c>
      <c r="F73" s="230"/>
      <c r="G73" s="230"/>
      <c r="H73" s="230"/>
      <c r="I73" s="250" t="s">
        <v>579</v>
      </c>
      <c r="J73" s="246"/>
      <c r="K73" s="245" t="s">
        <v>606</v>
      </c>
      <c r="L73" s="246"/>
      <c r="M73" s="246"/>
      <c r="N73" s="246"/>
      <c r="O73" s="245" t="s">
        <v>48</v>
      </c>
      <c r="P73" s="230"/>
      <c r="Q73" s="230"/>
      <c r="R73" s="230"/>
      <c r="S73" s="230"/>
    </row>
    <row r="74" spans="1:19" ht="17.5" customHeight="1" x14ac:dyDescent="0.15">
      <c r="A74" s="254"/>
      <c r="B74" s="230"/>
      <c r="C74" s="230"/>
      <c r="D74" s="230"/>
      <c r="E74" s="248"/>
      <c r="F74" s="230"/>
      <c r="G74" s="230"/>
      <c r="H74" s="230"/>
      <c r="I74" s="250" t="s">
        <v>579</v>
      </c>
      <c r="J74" s="246"/>
      <c r="K74" s="246"/>
      <c r="L74" s="246"/>
      <c r="M74" s="246"/>
      <c r="N74" s="246"/>
      <c r="O74" s="245" t="s">
        <v>19</v>
      </c>
      <c r="P74" s="230"/>
      <c r="Q74" s="230"/>
      <c r="R74" s="230"/>
      <c r="S74" s="230"/>
    </row>
    <row r="75" spans="1:19" ht="16.75" customHeight="1" x14ac:dyDescent="0.15">
      <c r="A75" s="254"/>
      <c r="B75" s="230"/>
      <c r="C75" s="230"/>
      <c r="D75" s="230"/>
      <c r="E75" s="231" t="s">
        <v>545</v>
      </c>
      <c r="F75" s="230"/>
      <c r="G75" s="230"/>
      <c r="H75" s="230"/>
      <c r="I75" s="250" t="s">
        <v>579</v>
      </c>
      <c r="J75" s="246"/>
      <c r="K75" s="245" t="s">
        <v>584</v>
      </c>
      <c r="L75" s="246"/>
      <c r="M75" s="246"/>
      <c r="N75" s="245" t="s">
        <v>605</v>
      </c>
      <c r="O75" s="230"/>
      <c r="P75" s="230"/>
      <c r="Q75" s="230"/>
      <c r="R75" s="230"/>
      <c r="S75" s="230"/>
    </row>
    <row r="76" spans="1:19" ht="16.75" customHeight="1" x14ac:dyDescent="0.15">
      <c r="A76" s="254"/>
      <c r="B76" s="230"/>
      <c r="C76" s="230"/>
      <c r="D76" s="230"/>
      <c r="E76" s="230"/>
      <c r="F76" s="230"/>
      <c r="G76" s="230"/>
      <c r="H76" s="230"/>
      <c r="I76" s="250" t="s">
        <v>579</v>
      </c>
      <c r="J76" s="246"/>
      <c r="K76" s="246"/>
      <c r="L76" s="246"/>
      <c r="M76" s="246"/>
      <c r="N76" s="245" t="s">
        <v>605</v>
      </c>
      <c r="O76" s="230"/>
      <c r="P76" s="230"/>
      <c r="Q76" s="230"/>
      <c r="R76" s="230"/>
      <c r="S76" s="230"/>
    </row>
    <row r="77" spans="1:19" ht="16.75" customHeight="1" x14ac:dyDescent="0.15">
      <c r="A77" s="254"/>
      <c r="B77" s="230"/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49" t="s">
        <v>607</v>
      </c>
      <c r="N77" s="230"/>
      <c r="O77" s="230"/>
      <c r="P77" s="230"/>
      <c r="Q77" s="230"/>
      <c r="R77" s="230"/>
      <c r="S77" s="230"/>
    </row>
    <row r="78" spans="1:19" ht="16.75" customHeight="1" x14ac:dyDescent="0.15">
      <c r="A78" s="254"/>
      <c r="B78" s="230"/>
      <c r="C78" s="230"/>
      <c r="D78" s="230"/>
      <c r="E78" s="230"/>
      <c r="F78" s="230"/>
      <c r="G78" s="230"/>
      <c r="H78" s="230"/>
      <c r="I78" s="230"/>
      <c r="J78" s="230"/>
      <c r="K78" s="230"/>
      <c r="L78" s="230"/>
      <c r="M78" s="258" t="s">
        <v>608</v>
      </c>
      <c r="N78" s="230"/>
      <c r="O78" s="230"/>
      <c r="P78" s="230"/>
      <c r="Q78" s="230"/>
      <c r="R78" s="230"/>
      <c r="S78" s="230"/>
    </row>
    <row r="79" spans="1:19" ht="16.75" customHeight="1" x14ac:dyDescent="0.15">
      <c r="A79" s="254"/>
      <c r="B79" s="230"/>
      <c r="C79" s="230"/>
      <c r="D79" s="230"/>
      <c r="E79" s="230"/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</row>
    <row r="80" spans="1:19" ht="16.75" customHeight="1" x14ac:dyDescent="0.15">
      <c r="A80" s="254"/>
      <c r="B80" s="230"/>
      <c r="C80" s="230"/>
      <c r="D80" s="230"/>
      <c r="E80" s="230"/>
      <c r="F80" s="230"/>
      <c r="G80" s="231" t="s">
        <v>565</v>
      </c>
      <c r="H80" s="231" t="s">
        <v>566</v>
      </c>
      <c r="I80" s="230"/>
      <c r="J80" s="230"/>
      <c r="K80" s="230"/>
      <c r="L80" s="230"/>
      <c r="M80" s="231" t="s">
        <v>604</v>
      </c>
      <c r="N80" s="230"/>
      <c r="O80" s="230"/>
      <c r="P80" s="230"/>
      <c r="Q80" s="230"/>
      <c r="R80" s="230"/>
      <c r="S80" s="230"/>
    </row>
    <row r="81" spans="1:19" ht="16.75" customHeight="1" x14ac:dyDescent="0.15">
      <c r="A81" s="254"/>
      <c r="B81" s="230"/>
      <c r="C81" s="230"/>
      <c r="D81" s="230"/>
      <c r="E81" s="231" t="s">
        <v>540</v>
      </c>
      <c r="F81" s="230"/>
      <c r="G81" s="245" t="s">
        <v>48</v>
      </c>
      <c r="H81" s="246"/>
      <c r="I81" s="246"/>
      <c r="J81" s="245" t="s">
        <v>569</v>
      </c>
      <c r="K81" s="246"/>
      <c r="L81" s="246"/>
      <c r="M81" s="246"/>
      <c r="N81" s="245" t="s">
        <v>605</v>
      </c>
      <c r="O81" s="230"/>
      <c r="P81" s="230"/>
      <c r="Q81" s="230"/>
      <c r="R81" s="230"/>
      <c r="S81" s="230"/>
    </row>
    <row r="82" spans="1:19" ht="17.5" customHeight="1" x14ac:dyDescent="0.15">
      <c r="A82" s="254"/>
      <c r="B82" s="230"/>
      <c r="C82" s="230"/>
      <c r="D82" s="230"/>
      <c r="E82" s="248"/>
      <c r="F82" s="230"/>
      <c r="G82" s="245" t="s">
        <v>16</v>
      </c>
      <c r="H82" s="246"/>
      <c r="I82" s="246"/>
      <c r="J82" s="246"/>
      <c r="K82" s="246"/>
      <c r="L82" s="246"/>
      <c r="M82" s="246"/>
      <c r="N82" s="245" t="s">
        <v>605</v>
      </c>
      <c r="O82" s="230"/>
      <c r="P82" s="230"/>
      <c r="Q82" s="230"/>
      <c r="R82" s="230"/>
      <c r="S82" s="230"/>
    </row>
    <row r="83" spans="1:19" ht="16.75" customHeight="1" x14ac:dyDescent="0.15">
      <c r="A83" s="254"/>
      <c r="B83" s="230"/>
      <c r="C83" s="230"/>
      <c r="D83" s="230"/>
      <c r="E83" s="231" t="s">
        <v>545</v>
      </c>
      <c r="F83" s="230"/>
      <c r="G83" s="245" t="s">
        <v>48</v>
      </c>
      <c r="H83" s="246"/>
      <c r="I83" s="245" t="s">
        <v>548</v>
      </c>
      <c r="J83" s="230"/>
      <c r="K83" s="230"/>
      <c r="L83" s="245" t="s">
        <v>554</v>
      </c>
      <c r="M83" s="246"/>
      <c r="N83" s="245" t="s">
        <v>605</v>
      </c>
      <c r="O83" s="230"/>
      <c r="P83" s="230"/>
      <c r="Q83" s="230"/>
      <c r="R83" s="230"/>
      <c r="S83" s="230"/>
    </row>
    <row r="84" spans="1:19" ht="16.75" customHeight="1" x14ac:dyDescent="0.15">
      <c r="A84" s="254"/>
      <c r="B84" s="230"/>
      <c r="C84" s="230"/>
      <c r="D84" s="230"/>
      <c r="E84" s="230"/>
      <c r="F84" s="230"/>
      <c r="G84" s="245" t="s">
        <v>16</v>
      </c>
      <c r="H84" s="246"/>
      <c r="I84" s="245" t="s">
        <v>548</v>
      </c>
      <c r="J84" s="230"/>
      <c r="K84" s="230"/>
      <c r="L84" s="245" t="s">
        <v>554</v>
      </c>
      <c r="M84" s="246"/>
      <c r="N84" s="245" t="s">
        <v>605</v>
      </c>
      <c r="O84" s="230"/>
      <c r="P84" s="230"/>
      <c r="Q84" s="230"/>
      <c r="R84" s="230"/>
      <c r="S84" s="230"/>
    </row>
    <row r="85" spans="1:19" ht="16.75" customHeight="1" x14ac:dyDescent="0.15">
      <c r="A85" s="254"/>
      <c r="B85" s="230"/>
      <c r="C85" s="230"/>
      <c r="D85" s="230"/>
      <c r="E85" s="230"/>
      <c r="F85" s="230"/>
      <c r="G85" s="230"/>
      <c r="H85" s="249" t="s">
        <v>609</v>
      </c>
      <c r="I85" s="230"/>
      <c r="J85" s="230"/>
      <c r="K85" s="230"/>
      <c r="L85" s="230"/>
      <c r="M85" s="249" t="s">
        <v>607</v>
      </c>
      <c r="N85" s="230"/>
      <c r="O85" s="230"/>
      <c r="P85" s="230"/>
      <c r="Q85" s="230"/>
      <c r="R85" s="230"/>
      <c r="S85" s="230"/>
    </row>
    <row r="86" spans="1:19" ht="16.75" customHeight="1" x14ac:dyDescent="0.15">
      <c r="A86" s="254"/>
      <c r="B86" s="230"/>
      <c r="C86" s="230"/>
      <c r="D86" s="230"/>
      <c r="E86" s="230"/>
      <c r="F86" s="230"/>
      <c r="G86" s="230"/>
      <c r="H86" s="258" t="s">
        <v>608</v>
      </c>
      <c r="I86" s="230"/>
      <c r="J86" s="230"/>
      <c r="K86" s="230"/>
      <c r="L86" s="230"/>
      <c r="M86" s="258" t="s">
        <v>608</v>
      </c>
      <c r="N86" s="230"/>
      <c r="O86" s="230"/>
      <c r="P86" s="230"/>
      <c r="Q86" s="230"/>
      <c r="R86" s="230"/>
      <c r="S86" s="230"/>
    </row>
    <row r="87" spans="1:19" ht="16.75" customHeight="1" x14ac:dyDescent="0.15">
      <c r="A87" s="254"/>
      <c r="B87" s="230"/>
      <c r="C87" s="230"/>
      <c r="D87" s="230"/>
      <c r="E87" s="230"/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</row>
    <row r="88" spans="1:19" ht="16.75" customHeight="1" x14ac:dyDescent="0.15">
      <c r="A88" s="254"/>
      <c r="B88" s="230"/>
      <c r="C88" s="230"/>
      <c r="D88" s="230"/>
      <c r="E88" s="230"/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</row>
    <row r="89" spans="1:19" ht="16.75" customHeight="1" x14ac:dyDescent="0.15">
      <c r="A89" s="254"/>
      <c r="B89" s="230"/>
      <c r="C89" s="230"/>
      <c r="D89" s="230"/>
      <c r="E89" s="230"/>
      <c r="F89" s="230"/>
      <c r="G89" s="231" t="s">
        <v>565</v>
      </c>
      <c r="H89" s="231" t="s">
        <v>566</v>
      </c>
      <c r="I89" s="230"/>
      <c r="J89" s="230"/>
      <c r="K89" s="230"/>
      <c r="L89" s="230"/>
      <c r="M89" s="231" t="s">
        <v>604</v>
      </c>
      <c r="N89" s="230"/>
      <c r="O89" s="231" t="s">
        <v>605</v>
      </c>
      <c r="P89" s="230"/>
      <c r="Q89" s="230"/>
      <c r="R89" s="230"/>
      <c r="S89" s="230"/>
    </row>
    <row r="90" spans="1:19" ht="16.75" customHeight="1" x14ac:dyDescent="0.15">
      <c r="A90" s="254"/>
      <c r="B90" s="230"/>
      <c r="C90" s="230"/>
      <c r="D90" s="230"/>
      <c r="E90" s="230"/>
      <c r="F90" s="230"/>
      <c r="G90" s="256" t="s">
        <v>48</v>
      </c>
      <c r="H90" s="256" t="s">
        <v>19</v>
      </c>
      <c r="I90" s="259"/>
      <c r="J90" s="259"/>
      <c r="K90" s="259"/>
      <c r="L90" s="259"/>
      <c r="M90" s="256" t="s">
        <v>16</v>
      </c>
      <c r="N90" s="259"/>
      <c r="O90" s="256" t="s">
        <v>48</v>
      </c>
      <c r="P90" s="230"/>
      <c r="Q90" s="230"/>
      <c r="R90" s="230"/>
      <c r="S90" s="230"/>
    </row>
    <row r="91" spans="1:19" ht="16.75" customHeight="1" x14ac:dyDescent="0.15">
      <c r="A91" s="254"/>
      <c r="B91" s="230"/>
      <c r="C91" s="230"/>
      <c r="D91" s="230"/>
      <c r="E91" s="230"/>
      <c r="F91" s="230"/>
      <c r="G91" s="256" t="s">
        <v>16</v>
      </c>
      <c r="H91" s="256" t="s">
        <v>48</v>
      </c>
      <c r="I91" s="244"/>
      <c r="J91" s="244"/>
      <c r="K91" s="244"/>
      <c r="L91" s="244"/>
      <c r="M91" s="256" t="s">
        <v>48</v>
      </c>
      <c r="N91" s="244"/>
      <c r="O91" s="256" t="s">
        <v>19</v>
      </c>
      <c r="P91" s="230"/>
      <c r="Q91" s="230"/>
      <c r="R91" s="230"/>
      <c r="S91" s="230"/>
    </row>
    <row r="92" spans="1:19" ht="16.75" customHeight="1" x14ac:dyDescent="0.15">
      <c r="A92" s="254"/>
      <c r="B92" s="230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</row>
    <row r="93" spans="1:19" ht="16.75" customHeight="1" x14ac:dyDescent="0.15">
      <c r="A93" s="254"/>
      <c r="B93" s="230"/>
      <c r="C93" s="230"/>
      <c r="D93" s="230"/>
      <c r="E93" s="230"/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</row>
    <row r="94" spans="1:19" ht="16.75" customHeight="1" x14ac:dyDescent="0.15">
      <c r="A94" s="242"/>
      <c r="B94" s="243" t="s">
        <v>610</v>
      </c>
      <c r="C94" s="244"/>
      <c r="D94" s="244"/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</row>
    <row r="95" spans="1:19" ht="16.75" customHeight="1" x14ac:dyDescent="0.15">
      <c r="A95" s="254"/>
      <c r="B95" s="230"/>
      <c r="C95" s="230"/>
      <c r="D95" s="230"/>
      <c r="E95" s="230"/>
      <c r="F95" s="230"/>
      <c r="G95" s="230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30"/>
      <c r="S95" s="230"/>
    </row>
    <row r="96" spans="1:19" ht="16.75" customHeight="1" x14ac:dyDescent="0.15">
      <c r="A96" s="254"/>
      <c r="B96" s="230"/>
      <c r="C96" s="230"/>
      <c r="D96" s="230"/>
      <c r="E96" s="230"/>
      <c r="F96" s="230"/>
      <c r="G96" s="231" t="s">
        <v>565</v>
      </c>
      <c r="H96" s="231" t="s">
        <v>566</v>
      </c>
      <c r="I96" s="230"/>
      <c r="J96" s="230"/>
      <c r="K96" s="230"/>
      <c r="L96" s="230"/>
      <c r="M96" s="231" t="s">
        <v>599</v>
      </c>
      <c r="N96" s="230"/>
      <c r="O96" s="231" t="s">
        <v>600</v>
      </c>
      <c r="P96" s="230"/>
      <c r="Q96" s="230"/>
      <c r="R96" s="230"/>
      <c r="S96" s="230"/>
    </row>
    <row r="97" spans="1:19" ht="16.75" customHeight="1" x14ac:dyDescent="0.15">
      <c r="A97" s="254"/>
      <c r="B97" s="230"/>
      <c r="C97" s="230"/>
      <c r="D97" s="230"/>
      <c r="E97" s="230"/>
      <c r="F97" s="230"/>
      <c r="G97" s="256" t="s">
        <v>48</v>
      </c>
      <c r="H97" s="256" t="s">
        <v>48</v>
      </c>
      <c r="I97" s="244"/>
      <c r="J97" s="244"/>
      <c r="K97" s="244"/>
      <c r="L97" s="244"/>
      <c r="M97" s="256" t="s">
        <v>48</v>
      </c>
      <c r="N97" s="244"/>
      <c r="O97" s="256" t="s">
        <v>48</v>
      </c>
      <c r="P97" s="230"/>
      <c r="Q97" s="230"/>
      <c r="R97" s="230"/>
      <c r="S97" s="230"/>
    </row>
    <row r="98" spans="1:19" ht="16.75" customHeight="1" x14ac:dyDescent="0.15">
      <c r="A98" s="254"/>
      <c r="B98" s="230"/>
      <c r="C98" s="230"/>
      <c r="D98" s="230"/>
      <c r="E98" s="230"/>
      <c r="F98" s="230"/>
      <c r="G98" s="256" t="s">
        <v>16</v>
      </c>
      <c r="H98" s="256" t="s">
        <v>19</v>
      </c>
      <c r="I98" s="244"/>
      <c r="J98" s="244"/>
      <c r="K98" s="244"/>
      <c r="L98" s="244"/>
      <c r="M98" s="256" t="s">
        <v>19</v>
      </c>
      <c r="N98" s="244"/>
      <c r="O98" s="256" t="s">
        <v>25</v>
      </c>
      <c r="P98" s="230"/>
      <c r="Q98" s="230"/>
      <c r="R98" s="230"/>
      <c r="S98" s="230"/>
    </row>
    <row r="99" spans="1:19" ht="16.75" customHeight="1" x14ac:dyDescent="0.15">
      <c r="A99" s="254"/>
      <c r="B99" s="230"/>
      <c r="C99" s="230"/>
      <c r="D99" s="230"/>
      <c r="E99" s="230"/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</row>
    <row r="100" spans="1:19" ht="16.75" customHeight="1" x14ac:dyDescent="0.15">
      <c r="A100" s="254"/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  <c r="L100" s="230"/>
      <c r="M100" s="231" t="s">
        <v>599</v>
      </c>
      <c r="N100" s="230"/>
      <c r="O100" s="231" t="s">
        <v>600</v>
      </c>
      <c r="P100" s="230"/>
      <c r="Q100" s="230"/>
      <c r="R100" s="230"/>
      <c r="S100" s="230"/>
    </row>
    <row r="101" spans="1:19" ht="17.5" customHeight="1" x14ac:dyDescent="0.15">
      <c r="A101" s="254"/>
      <c r="B101" s="230"/>
      <c r="C101" s="230"/>
      <c r="D101" s="230"/>
      <c r="E101" s="231" t="s">
        <v>540</v>
      </c>
      <c r="F101" s="230"/>
      <c r="G101" s="230"/>
      <c r="H101" s="230"/>
      <c r="I101" s="250" t="s">
        <v>579</v>
      </c>
      <c r="J101" s="246"/>
      <c r="K101" s="245" t="s">
        <v>606</v>
      </c>
      <c r="L101" s="246"/>
      <c r="M101" s="246"/>
      <c r="N101" s="246"/>
      <c r="O101" s="245" t="s">
        <v>48</v>
      </c>
      <c r="P101" s="248"/>
      <c r="Q101" s="230"/>
      <c r="R101" s="230"/>
      <c r="S101" s="230"/>
    </row>
    <row r="102" spans="1:19" ht="17.5" customHeight="1" x14ac:dyDescent="0.15">
      <c r="A102" s="254"/>
      <c r="B102" s="230"/>
      <c r="C102" s="230"/>
      <c r="D102" s="230"/>
      <c r="E102" s="248"/>
      <c r="F102" s="230"/>
      <c r="G102" s="230"/>
      <c r="H102" s="230"/>
      <c r="I102" s="250" t="s">
        <v>579</v>
      </c>
      <c r="J102" s="246"/>
      <c r="K102" s="246"/>
      <c r="L102" s="246"/>
      <c r="M102" s="246"/>
      <c r="N102" s="246"/>
      <c r="O102" s="245" t="s">
        <v>25</v>
      </c>
      <c r="P102" s="230"/>
      <c r="Q102" s="230"/>
      <c r="R102" s="230"/>
      <c r="S102" s="230"/>
    </row>
    <row r="103" spans="1:19" ht="16.75" customHeight="1" x14ac:dyDescent="0.15">
      <c r="A103" s="254"/>
      <c r="B103" s="230"/>
      <c r="C103" s="230"/>
      <c r="D103" s="230"/>
      <c r="E103" s="231" t="s">
        <v>545</v>
      </c>
      <c r="F103" s="230"/>
      <c r="G103" s="230"/>
      <c r="H103" s="230"/>
      <c r="I103" s="250" t="s">
        <v>579</v>
      </c>
      <c r="J103" s="246"/>
      <c r="K103" s="245" t="s">
        <v>584</v>
      </c>
      <c r="L103" s="246"/>
      <c r="M103" s="246"/>
      <c r="N103" s="245" t="s">
        <v>570</v>
      </c>
      <c r="O103" s="230"/>
      <c r="P103" s="230"/>
      <c r="Q103" s="230"/>
      <c r="R103" s="230"/>
      <c r="S103" s="230"/>
    </row>
    <row r="104" spans="1:19" ht="16.75" customHeight="1" x14ac:dyDescent="0.15">
      <c r="A104" s="254"/>
      <c r="B104" s="230"/>
      <c r="C104" s="230"/>
      <c r="D104" s="230"/>
      <c r="E104" s="230"/>
      <c r="F104" s="230"/>
      <c r="G104" s="230"/>
      <c r="H104" s="230"/>
      <c r="I104" s="250" t="s">
        <v>579</v>
      </c>
      <c r="J104" s="246"/>
      <c r="K104" s="246"/>
      <c r="L104" s="246"/>
      <c r="M104" s="246"/>
      <c r="N104" s="245" t="s">
        <v>570</v>
      </c>
      <c r="O104" s="230"/>
      <c r="P104" s="230"/>
      <c r="Q104" s="230"/>
      <c r="R104" s="230"/>
      <c r="S104" s="230"/>
    </row>
    <row r="105" spans="1:19" ht="16.75" customHeight="1" x14ac:dyDescent="0.15">
      <c r="A105" s="254"/>
      <c r="B105" s="230"/>
      <c r="C105" s="230"/>
      <c r="D105" s="230"/>
      <c r="E105" s="230"/>
      <c r="F105" s="230"/>
      <c r="G105" s="230"/>
      <c r="H105" s="230"/>
      <c r="I105" s="230"/>
      <c r="J105" s="230"/>
      <c r="K105" s="230"/>
      <c r="L105" s="230"/>
      <c r="M105" s="249" t="s">
        <v>594</v>
      </c>
      <c r="N105" s="230"/>
      <c r="O105" s="230"/>
      <c r="P105" s="230"/>
      <c r="Q105" s="230"/>
      <c r="R105" s="230"/>
      <c r="S105" s="230"/>
    </row>
    <row r="106" spans="1:19" ht="16.75" customHeight="1" x14ac:dyDescent="0.15">
      <c r="A106" s="254"/>
      <c r="B106" s="230"/>
      <c r="C106" s="230"/>
      <c r="D106" s="230"/>
      <c r="E106" s="230"/>
      <c r="F106" s="230"/>
      <c r="G106" s="230"/>
      <c r="H106" s="230"/>
      <c r="I106" s="230"/>
      <c r="J106" s="230"/>
      <c r="K106" s="230"/>
      <c r="L106" s="230"/>
      <c r="M106" s="258" t="s">
        <v>611</v>
      </c>
      <c r="N106" s="230"/>
      <c r="O106" s="230"/>
      <c r="P106" s="230"/>
      <c r="Q106" s="230"/>
      <c r="R106" s="230"/>
      <c r="S106" s="230"/>
    </row>
    <row r="107" spans="1:19" ht="16.75" customHeight="1" x14ac:dyDescent="0.15">
      <c r="A107" s="254"/>
      <c r="B107" s="230"/>
      <c r="C107" s="230"/>
      <c r="D107" s="230"/>
      <c r="E107" s="230"/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</row>
    <row r="108" spans="1:19" ht="16.75" customHeight="1" x14ac:dyDescent="0.15">
      <c r="A108" s="254"/>
      <c r="B108" s="230"/>
      <c r="C108" s="230"/>
      <c r="D108" s="230"/>
      <c r="E108" s="230"/>
      <c r="F108" s="230"/>
      <c r="G108" s="231" t="s">
        <v>565</v>
      </c>
      <c r="H108" s="231" t="s">
        <v>566</v>
      </c>
      <c r="I108" s="230"/>
      <c r="J108" s="230"/>
      <c r="K108" s="230"/>
      <c r="L108" s="230"/>
      <c r="M108" s="231" t="s">
        <v>599</v>
      </c>
      <c r="N108" s="230"/>
      <c r="O108" s="230"/>
      <c r="P108" s="230"/>
      <c r="Q108" s="230"/>
      <c r="R108" s="230"/>
      <c r="S108" s="230"/>
    </row>
    <row r="109" spans="1:19" ht="16.75" customHeight="1" x14ac:dyDescent="0.15">
      <c r="A109" s="254"/>
      <c r="B109" s="230"/>
      <c r="C109" s="230"/>
      <c r="D109" s="230"/>
      <c r="E109" s="231" t="s">
        <v>540</v>
      </c>
      <c r="F109" s="230"/>
      <c r="G109" s="245" t="s">
        <v>48</v>
      </c>
      <c r="H109" s="246"/>
      <c r="I109" s="246"/>
      <c r="J109" s="245" t="s">
        <v>569</v>
      </c>
      <c r="K109" s="246"/>
      <c r="L109" s="246"/>
      <c r="M109" s="246"/>
      <c r="N109" s="245" t="s">
        <v>570</v>
      </c>
      <c r="O109" s="230"/>
      <c r="P109" s="230"/>
      <c r="Q109" s="230"/>
      <c r="R109" s="230"/>
      <c r="S109" s="230"/>
    </row>
    <row r="110" spans="1:19" ht="17.5" customHeight="1" x14ac:dyDescent="0.15">
      <c r="A110" s="254"/>
      <c r="B110" s="230"/>
      <c r="C110" s="230"/>
      <c r="D110" s="230"/>
      <c r="E110" s="248"/>
      <c r="F110" s="230"/>
      <c r="G110" s="245" t="s">
        <v>16</v>
      </c>
      <c r="H110" s="246"/>
      <c r="I110" s="246"/>
      <c r="J110" s="246"/>
      <c r="K110" s="246"/>
      <c r="L110" s="246"/>
      <c r="M110" s="246"/>
      <c r="N110" s="245" t="s">
        <v>570</v>
      </c>
      <c r="O110" s="230"/>
      <c r="P110" s="230"/>
      <c r="Q110" s="230"/>
      <c r="R110" s="230"/>
      <c r="S110" s="230"/>
    </row>
    <row r="111" spans="1:19" ht="16.75" customHeight="1" x14ac:dyDescent="0.15">
      <c r="A111" s="254"/>
      <c r="B111" s="230"/>
      <c r="C111" s="230"/>
      <c r="D111" s="230"/>
      <c r="E111" s="231" t="s">
        <v>545</v>
      </c>
      <c r="F111" s="230"/>
      <c r="G111" s="245" t="s">
        <v>48</v>
      </c>
      <c r="H111" s="246"/>
      <c r="I111" s="245" t="s">
        <v>548</v>
      </c>
      <c r="J111" s="230"/>
      <c r="K111" s="230"/>
      <c r="L111" s="245" t="s">
        <v>554</v>
      </c>
      <c r="M111" s="246"/>
      <c r="N111" s="245" t="s">
        <v>570</v>
      </c>
      <c r="O111" s="230"/>
      <c r="P111" s="230"/>
      <c r="Q111" s="230"/>
      <c r="R111" s="230"/>
      <c r="S111" s="230"/>
    </row>
    <row r="112" spans="1:19" ht="16.75" customHeight="1" x14ac:dyDescent="0.15">
      <c r="A112" s="254"/>
      <c r="B112" s="230"/>
      <c r="C112" s="230"/>
      <c r="D112" s="230"/>
      <c r="E112" s="230"/>
      <c r="F112" s="230"/>
      <c r="G112" s="245" t="s">
        <v>16</v>
      </c>
      <c r="H112" s="246"/>
      <c r="I112" s="245" t="s">
        <v>548</v>
      </c>
      <c r="J112" s="230"/>
      <c r="K112" s="230"/>
      <c r="L112" s="245" t="s">
        <v>554</v>
      </c>
      <c r="M112" s="246"/>
      <c r="N112" s="245" t="s">
        <v>570</v>
      </c>
      <c r="O112" s="230"/>
      <c r="P112" s="230"/>
      <c r="Q112" s="230"/>
      <c r="R112" s="230"/>
      <c r="S112" s="230"/>
    </row>
    <row r="113" spans="1:19" ht="16.75" customHeight="1" x14ac:dyDescent="0.15">
      <c r="A113" s="254"/>
      <c r="B113" s="230"/>
      <c r="C113" s="230"/>
      <c r="D113" s="230"/>
      <c r="E113" s="230"/>
      <c r="F113" s="230"/>
      <c r="G113" s="230"/>
      <c r="H113" s="249" t="s">
        <v>609</v>
      </c>
      <c r="I113" s="230"/>
      <c r="J113" s="230"/>
      <c r="K113" s="230"/>
      <c r="L113" s="230"/>
      <c r="M113" s="249" t="s">
        <v>594</v>
      </c>
      <c r="N113" s="230"/>
      <c r="O113" s="230"/>
      <c r="P113" s="230"/>
      <c r="Q113" s="230"/>
      <c r="R113" s="230"/>
      <c r="S113" s="230"/>
    </row>
    <row r="114" spans="1:19" ht="16.75" customHeight="1" x14ac:dyDescent="0.15">
      <c r="A114" s="254"/>
      <c r="B114" s="230"/>
      <c r="C114" s="230"/>
      <c r="D114" s="230"/>
      <c r="E114" s="230"/>
      <c r="F114" s="230"/>
      <c r="G114" s="230"/>
      <c r="H114" s="258" t="s">
        <v>611</v>
      </c>
      <c r="I114" s="230"/>
      <c r="J114" s="230"/>
      <c r="K114" s="230"/>
      <c r="L114" s="230"/>
      <c r="M114" s="258" t="s">
        <v>611</v>
      </c>
      <c r="N114" s="230"/>
      <c r="O114" s="230"/>
      <c r="P114" s="230"/>
      <c r="Q114" s="230"/>
      <c r="R114" s="230"/>
      <c r="S114" s="230"/>
    </row>
    <row r="115" spans="1:19" ht="16.75" customHeight="1" x14ac:dyDescent="0.15">
      <c r="A115" s="254"/>
      <c r="B115" s="230"/>
      <c r="C115" s="230"/>
      <c r="D115" s="230"/>
      <c r="E115" s="230"/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</row>
    <row r="116" spans="1:19" ht="16.75" customHeight="1" x14ac:dyDescent="0.15">
      <c r="A116" s="254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</row>
    <row r="117" spans="1:19" ht="16.75" customHeight="1" x14ac:dyDescent="0.15">
      <c r="A117" s="254"/>
      <c r="B117" s="230"/>
      <c r="C117" s="2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</row>
    <row r="118" spans="1:19" ht="16.75" customHeight="1" x14ac:dyDescent="0.15">
      <c r="A118" s="254"/>
      <c r="B118" s="230"/>
      <c r="C118" s="230"/>
      <c r="D118" s="230"/>
      <c r="E118" s="230"/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</row>
    <row r="119" spans="1:19" ht="16.75" customHeight="1" x14ac:dyDescent="0.15">
      <c r="A119" s="242"/>
      <c r="B119" s="243" t="s">
        <v>612</v>
      </c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</row>
    <row r="120" spans="1:19" ht="16.75" customHeight="1" x14ac:dyDescent="0.15">
      <c r="A120" s="254"/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</row>
    <row r="121" spans="1:19" ht="16.75" customHeight="1" x14ac:dyDescent="0.15">
      <c r="A121" s="254"/>
      <c r="B121" s="230"/>
      <c r="C121" s="230"/>
      <c r="D121" s="230"/>
      <c r="E121" s="230"/>
      <c r="F121" s="230"/>
      <c r="G121" s="231" t="s">
        <v>566</v>
      </c>
      <c r="H121" s="230"/>
      <c r="I121" s="231" t="s">
        <v>589</v>
      </c>
      <c r="J121" s="230"/>
      <c r="K121" s="230"/>
      <c r="L121" s="230"/>
      <c r="M121" s="231" t="s">
        <v>599</v>
      </c>
      <c r="N121" s="230"/>
      <c r="O121" s="231" t="s">
        <v>600</v>
      </c>
      <c r="P121" s="230"/>
      <c r="Q121" s="230"/>
      <c r="R121" s="230"/>
      <c r="S121" s="230"/>
    </row>
    <row r="122" spans="1:19" ht="16.75" customHeight="1" x14ac:dyDescent="0.15">
      <c r="A122" s="254"/>
      <c r="B122" s="230"/>
      <c r="C122" s="230"/>
      <c r="D122" s="230"/>
      <c r="E122" s="230"/>
      <c r="F122" s="230"/>
      <c r="G122" s="256" t="s">
        <v>48</v>
      </c>
      <c r="H122" s="244"/>
      <c r="I122" s="256" t="s">
        <v>16</v>
      </c>
      <c r="J122" s="244"/>
      <c r="K122" s="244"/>
      <c r="L122" s="244"/>
      <c r="M122" s="256" t="s">
        <v>48</v>
      </c>
      <c r="N122" s="244"/>
      <c r="O122" s="256" t="s">
        <v>48</v>
      </c>
      <c r="P122" s="230"/>
      <c r="Q122" s="230"/>
      <c r="R122" s="230"/>
      <c r="S122" s="230"/>
    </row>
    <row r="123" spans="1:19" ht="16.75" customHeight="1" x14ac:dyDescent="0.15">
      <c r="A123" s="254"/>
      <c r="B123" s="230"/>
      <c r="C123" s="230"/>
      <c r="D123" s="230"/>
      <c r="E123" s="230"/>
      <c r="F123" s="230"/>
      <c r="G123" s="256" t="s">
        <v>16</v>
      </c>
      <c r="H123" s="244"/>
      <c r="I123" s="256" t="s">
        <v>25</v>
      </c>
      <c r="J123" s="244"/>
      <c r="K123" s="244"/>
      <c r="L123" s="244"/>
      <c r="M123" s="256" t="s">
        <v>19</v>
      </c>
      <c r="N123" s="244"/>
      <c r="O123" s="256" t="s">
        <v>25</v>
      </c>
      <c r="P123" s="230"/>
      <c r="Q123" s="230"/>
      <c r="R123" s="230"/>
      <c r="S123" s="230"/>
    </row>
    <row r="124" spans="1:19" ht="16.75" customHeight="1" x14ac:dyDescent="0.15">
      <c r="A124" s="254"/>
      <c r="B124" s="230"/>
      <c r="C124" s="230"/>
      <c r="D124" s="230"/>
      <c r="E124" s="230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</row>
    <row r="125" spans="1:19" ht="16.75" customHeight="1" x14ac:dyDescent="0.15">
      <c r="A125" s="254"/>
      <c r="B125" s="230"/>
      <c r="C125" s="230"/>
      <c r="D125" s="230"/>
      <c r="E125" s="230"/>
      <c r="F125" s="230"/>
      <c r="G125" s="231" t="s">
        <v>566</v>
      </c>
      <c r="H125" s="230"/>
      <c r="I125" s="230"/>
      <c r="J125" s="230"/>
      <c r="K125" s="230"/>
      <c r="L125" s="230"/>
      <c r="M125" s="231" t="s">
        <v>599</v>
      </c>
      <c r="N125" s="230"/>
      <c r="O125" s="230"/>
      <c r="P125" s="230"/>
      <c r="Q125" s="230"/>
      <c r="R125" s="230"/>
      <c r="S125" s="230"/>
    </row>
    <row r="126" spans="1:19" ht="16.75" customHeight="1" x14ac:dyDescent="0.15">
      <c r="A126" s="254"/>
      <c r="B126" s="230"/>
      <c r="C126" s="230"/>
      <c r="D126" s="230"/>
      <c r="E126" s="230"/>
      <c r="F126" s="230"/>
      <c r="G126" s="245" t="s">
        <v>48</v>
      </c>
      <c r="H126" s="253"/>
      <c r="I126" s="246"/>
      <c r="J126" s="253"/>
      <c r="K126" s="245" t="s">
        <v>613</v>
      </c>
      <c r="L126" s="246"/>
      <c r="M126" s="246"/>
      <c r="N126" s="245" t="s">
        <v>570</v>
      </c>
      <c r="O126" s="230"/>
      <c r="P126" s="230"/>
      <c r="Q126" s="230"/>
      <c r="R126" s="230"/>
      <c r="S126" s="230"/>
    </row>
    <row r="127" spans="1:19" ht="16.75" customHeight="1" x14ac:dyDescent="0.15">
      <c r="A127" s="254"/>
      <c r="B127" s="230"/>
      <c r="C127" s="230"/>
      <c r="D127" s="230"/>
      <c r="E127" s="230"/>
      <c r="F127" s="230"/>
      <c r="G127" s="245" t="s">
        <v>19</v>
      </c>
      <c r="H127" s="253"/>
      <c r="I127" s="246"/>
      <c r="J127" s="253"/>
      <c r="K127" s="246"/>
      <c r="L127" s="246"/>
      <c r="M127" s="246"/>
      <c r="N127" s="245" t="s">
        <v>570</v>
      </c>
      <c r="O127" s="230"/>
      <c r="P127" s="230"/>
      <c r="Q127" s="230"/>
      <c r="R127" s="230"/>
      <c r="S127" s="230"/>
    </row>
    <row r="128" spans="1:19" ht="16.75" customHeight="1" x14ac:dyDescent="0.15">
      <c r="A128" s="254"/>
      <c r="B128" s="230"/>
      <c r="C128" s="230"/>
      <c r="D128" s="230"/>
      <c r="E128" s="230"/>
      <c r="F128" s="230"/>
      <c r="G128" s="230"/>
      <c r="H128" s="250" t="s">
        <v>579</v>
      </c>
      <c r="I128" s="246"/>
      <c r="J128" s="253"/>
      <c r="K128" s="245" t="s">
        <v>584</v>
      </c>
      <c r="L128" s="246"/>
      <c r="M128" s="246"/>
      <c r="N128" s="245" t="s">
        <v>570</v>
      </c>
      <c r="O128" s="230"/>
      <c r="P128" s="230"/>
      <c r="Q128" s="230"/>
      <c r="R128" s="230"/>
      <c r="S128" s="230"/>
    </row>
    <row r="129" spans="1:19" ht="16.75" customHeight="1" x14ac:dyDescent="0.15">
      <c r="A129" s="254"/>
      <c r="B129" s="230"/>
      <c r="C129" s="230"/>
      <c r="D129" s="230"/>
      <c r="E129" s="230"/>
      <c r="F129" s="230"/>
      <c r="G129" s="230"/>
      <c r="H129" s="250" t="s">
        <v>579</v>
      </c>
      <c r="I129" s="246"/>
      <c r="J129" s="253"/>
      <c r="K129" s="246"/>
      <c r="L129" s="246"/>
      <c r="M129" s="246"/>
      <c r="N129" s="245" t="s">
        <v>570</v>
      </c>
      <c r="O129" s="230"/>
      <c r="P129" s="230"/>
      <c r="Q129" s="230"/>
      <c r="R129" s="230"/>
      <c r="S129" s="230"/>
    </row>
    <row r="130" spans="1:19" ht="16.75" customHeight="1" x14ac:dyDescent="0.15">
      <c r="A130" s="254"/>
      <c r="B130" s="230"/>
      <c r="C130" s="230"/>
      <c r="D130" s="230"/>
      <c r="E130" s="230"/>
      <c r="F130" s="230"/>
      <c r="G130" s="230"/>
      <c r="H130" s="252"/>
      <c r="I130" s="249" t="s">
        <v>592</v>
      </c>
      <c r="J130" s="252"/>
      <c r="K130" s="230"/>
      <c r="L130" s="230"/>
      <c r="M130" s="249" t="s">
        <v>594</v>
      </c>
      <c r="N130" s="230"/>
      <c r="O130" s="230"/>
      <c r="P130" s="230"/>
      <c r="Q130" s="230"/>
      <c r="R130" s="230"/>
      <c r="S130" s="230"/>
    </row>
    <row r="131" spans="1:19" ht="16.75" customHeight="1" x14ac:dyDescent="0.15">
      <c r="A131" s="254"/>
      <c r="B131" s="230"/>
      <c r="C131" s="230"/>
      <c r="D131" s="230"/>
      <c r="E131" s="230"/>
      <c r="F131" s="230"/>
      <c r="G131" s="230"/>
      <c r="H131" s="252"/>
      <c r="I131" s="258" t="s">
        <v>593</v>
      </c>
      <c r="J131" s="252"/>
      <c r="K131" s="230"/>
      <c r="L131" s="230"/>
      <c r="M131" s="258" t="s">
        <v>611</v>
      </c>
      <c r="N131" s="230"/>
      <c r="O131" s="230"/>
      <c r="P131" s="230"/>
      <c r="Q131" s="230"/>
      <c r="R131" s="230"/>
      <c r="S131" s="230"/>
    </row>
    <row r="132" spans="1:19" ht="16.75" customHeight="1" x14ac:dyDescent="0.15">
      <c r="A132" s="254"/>
      <c r="B132" s="230"/>
      <c r="C132" s="230"/>
      <c r="D132" s="230"/>
      <c r="E132" s="230"/>
      <c r="F132" s="230"/>
      <c r="G132" s="230"/>
      <c r="H132" s="252"/>
      <c r="I132" s="230"/>
      <c r="J132" s="252"/>
      <c r="K132" s="230"/>
      <c r="L132" s="230"/>
      <c r="M132" s="230"/>
      <c r="N132" s="230"/>
      <c r="O132" s="230"/>
      <c r="P132" s="230"/>
      <c r="Q132" s="230"/>
      <c r="R132" s="230"/>
      <c r="S132" s="230"/>
    </row>
    <row r="133" spans="1:19" ht="16.75" customHeight="1" x14ac:dyDescent="0.15">
      <c r="A133" s="254"/>
      <c r="B133" s="230"/>
      <c r="C133" s="230"/>
      <c r="D133" s="230"/>
      <c r="E133" s="230"/>
      <c r="F133" s="230"/>
      <c r="G133" s="230"/>
      <c r="H133" s="252"/>
      <c r="I133" s="230"/>
      <c r="J133" s="252"/>
      <c r="K133" s="230"/>
      <c r="L133" s="230"/>
      <c r="M133" s="230"/>
      <c r="N133" s="230"/>
      <c r="O133" s="231" t="s">
        <v>600</v>
      </c>
      <c r="P133" s="230"/>
      <c r="Q133" s="230"/>
      <c r="R133" s="230"/>
      <c r="S133" s="230"/>
    </row>
    <row r="134" spans="1:19" ht="16.75" customHeight="1" x14ac:dyDescent="0.15">
      <c r="A134" s="254"/>
      <c r="B134" s="230"/>
      <c r="C134" s="230"/>
      <c r="D134" s="230"/>
      <c r="E134" s="230"/>
      <c r="F134" s="230"/>
      <c r="G134" s="230"/>
      <c r="H134" s="250" t="s">
        <v>579</v>
      </c>
      <c r="I134" s="246"/>
      <c r="J134" s="253"/>
      <c r="K134" s="245" t="s">
        <v>606</v>
      </c>
      <c r="L134" s="246"/>
      <c r="M134" s="246"/>
      <c r="N134" s="246"/>
      <c r="O134" s="245" t="s">
        <v>48</v>
      </c>
      <c r="P134" s="230"/>
      <c r="Q134" s="230"/>
      <c r="R134" s="230"/>
      <c r="S134" s="230"/>
    </row>
    <row r="135" spans="1:19" ht="16.75" customHeight="1" x14ac:dyDescent="0.15">
      <c r="A135" s="254"/>
      <c r="B135" s="230"/>
      <c r="C135" s="230"/>
      <c r="D135" s="230"/>
      <c r="E135" s="230"/>
      <c r="F135" s="230"/>
      <c r="G135" s="230"/>
      <c r="H135" s="250" t="s">
        <v>579</v>
      </c>
      <c r="I135" s="246"/>
      <c r="J135" s="253"/>
      <c r="K135" s="246"/>
      <c r="L135" s="246"/>
      <c r="M135" s="246"/>
      <c r="N135" s="246"/>
      <c r="O135" s="245" t="s">
        <v>25</v>
      </c>
      <c r="P135" s="230"/>
      <c r="Q135" s="230"/>
      <c r="R135" s="230"/>
      <c r="S135" s="230"/>
    </row>
    <row r="136" spans="1:19" ht="16.75" customHeight="1" x14ac:dyDescent="0.15">
      <c r="A136" s="254"/>
      <c r="B136" s="230"/>
      <c r="C136" s="230"/>
      <c r="D136" s="230"/>
      <c r="E136" s="230"/>
      <c r="F136" s="230"/>
      <c r="G136" s="230"/>
      <c r="H136" s="250" t="s">
        <v>579</v>
      </c>
      <c r="I136" s="246"/>
      <c r="J136" s="253"/>
      <c r="K136" s="245" t="s">
        <v>584</v>
      </c>
      <c r="L136" s="246"/>
      <c r="M136" s="246"/>
      <c r="N136" s="245" t="s">
        <v>570</v>
      </c>
      <c r="O136" s="230"/>
      <c r="P136" s="230"/>
      <c r="Q136" s="230"/>
      <c r="R136" s="230"/>
      <c r="S136" s="230"/>
    </row>
    <row r="137" spans="1:19" ht="16.75" customHeight="1" x14ac:dyDescent="0.15">
      <c r="A137" s="254"/>
      <c r="B137" s="230"/>
      <c r="C137" s="230"/>
      <c r="D137" s="230"/>
      <c r="E137" s="230"/>
      <c r="F137" s="230"/>
      <c r="G137" s="230"/>
      <c r="H137" s="250" t="s">
        <v>579</v>
      </c>
      <c r="I137" s="246"/>
      <c r="J137" s="253"/>
      <c r="K137" s="246"/>
      <c r="L137" s="246"/>
      <c r="M137" s="246"/>
      <c r="N137" s="245" t="s">
        <v>570</v>
      </c>
      <c r="O137" s="230"/>
      <c r="P137" s="230"/>
      <c r="Q137" s="230"/>
      <c r="R137" s="230"/>
      <c r="S137" s="230"/>
    </row>
    <row r="138" spans="1:19" ht="16.75" customHeight="1" x14ac:dyDescent="0.15">
      <c r="A138" s="254"/>
      <c r="B138" s="230"/>
      <c r="C138" s="230"/>
      <c r="D138" s="230"/>
      <c r="E138" s="230"/>
      <c r="F138" s="230"/>
      <c r="G138" s="230"/>
      <c r="H138" s="252"/>
      <c r="I138" s="249" t="s">
        <v>592</v>
      </c>
      <c r="J138" s="252"/>
      <c r="K138" s="230"/>
      <c r="L138" s="230"/>
      <c r="M138" s="249" t="s">
        <v>594</v>
      </c>
      <c r="N138" s="230"/>
      <c r="O138" s="230"/>
      <c r="P138" s="230"/>
      <c r="Q138" s="230"/>
      <c r="R138" s="230"/>
      <c r="S138" s="230"/>
    </row>
    <row r="139" spans="1:19" ht="16.75" customHeight="1" x14ac:dyDescent="0.15">
      <c r="A139" s="254"/>
      <c r="B139" s="230"/>
      <c r="C139" s="230"/>
      <c r="D139" s="230"/>
      <c r="E139" s="230"/>
      <c r="F139" s="230"/>
      <c r="G139" s="230"/>
      <c r="H139" s="252"/>
      <c r="I139" s="258" t="s">
        <v>593</v>
      </c>
      <c r="J139" s="252"/>
      <c r="K139" s="230"/>
      <c r="L139" s="230"/>
      <c r="M139" s="258" t="s">
        <v>611</v>
      </c>
      <c r="N139" s="230"/>
      <c r="O139" s="230"/>
      <c r="P139" s="230"/>
      <c r="Q139" s="230"/>
      <c r="R139" s="230"/>
      <c r="S139" s="230"/>
    </row>
    <row r="140" spans="1:19" ht="16.75" customHeight="1" x14ac:dyDescent="0.15">
      <c r="A140" s="254"/>
      <c r="B140" s="230"/>
      <c r="C140" s="230"/>
      <c r="D140" s="230"/>
      <c r="E140" s="230"/>
      <c r="F140" s="230"/>
      <c r="G140" s="230"/>
      <c r="H140" s="252"/>
      <c r="I140" s="230"/>
      <c r="J140" s="252"/>
      <c r="K140" s="230"/>
      <c r="L140" s="230"/>
      <c r="M140" s="230"/>
      <c r="N140" s="230"/>
      <c r="O140" s="230"/>
      <c r="P140" s="230"/>
      <c r="Q140" s="230"/>
      <c r="R140" s="230"/>
      <c r="S140" s="230"/>
    </row>
    <row r="141" spans="1:19" ht="16.75" customHeight="1" x14ac:dyDescent="0.15">
      <c r="A141" s="254"/>
      <c r="B141" s="230"/>
      <c r="C141" s="230"/>
      <c r="D141" s="230"/>
      <c r="E141" s="230"/>
      <c r="F141" s="230"/>
      <c r="G141" s="230"/>
      <c r="H141" s="252"/>
      <c r="I141" s="230"/>
      <c r="J141" s="252"/>
      <c r="K141" s="230"/>
      <c r="L141" s="230"/>
      <c r="M141" s="230"/>
      <c r="N141" s="230"/>
      <c r="O141" s="230"/>
      <c r="P141" s="230"/>
      <c r="Q141" s="230"/>
      <c r="R141" s="230"/>
      <c r="S141" s="230"/>
    </row>
    <row r="142" spans="1:19" ht="16.75" customHeight="1" x14ac:dyDescent="0.15">
      <c r="A142" s="254"/>
      <c r="B142" s="230"/>
      <c r="C142" s="230"/>
      <c r="D142" s="230"/>
      <c r="E142" s="230"/>
      <c r="F142" s="230"/>
      <c r="G142" s="230"/>
      <c r="H142" s="260"/>
      <c r="I142" s="230"/>
      <c r="J142" s="230"/>
      <c r="K142" s="230"/>
      <c r="L142" s="230"/>
      <c r="M142" s="260"/>
      <c r="N142" s="230"/>
      <c r="O142" s="230"/>
      <c r="P142" s="230"/>
      <c r="Q142" s="230"/>
      <c r="R142" s="230"/>
      <c r="S142" s="230"/>
    </row>
  </sheetData>
  <mergeCells count="5">
    <mergeCell ref="A1:S1"/>
    <mergeCell ref="M23:N23"/>
    <mergeCell ref="M24:N24"/>
    <mergeCell ref="M25:N25"/>
    <mergeCell ref="M26:N26"/>
  </mergeCells>
  <pageMargins left="0.75" right="0.75" top="0.75" bottom="0.5" header="0.25" footer="0.25"/>
  <pageSetup scale="60" orientation="landscape"/>
  <headerFooter>
    <oddFooter>&amp;C&amp;"Helvetica,Regular"&amp;11&amp;K000000&amp;P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Appendix I_ A. DNA3 and AA Hots</vt:lpstr>
      <vt:lpstr>Appendix I_ B. ALL K-ZnF Screen</vt:lpstr>
      <vt:lpstr>Appendix I_ C. PCR product for </vt:lpstr>
      <vt:lpstr>Appendix I_ D. AA Hotspot ASP D</vt:lpstr>
      <vt:lpstr>Appendix I_ E. AA Hotspot Unive</vt:lpstr>
      <vt:lpstr>Appendix I_ F. DNA3 Hotspot Uni</vt:lpstr>
      <vt:lpstr>Appendix I_ G. AA Hotspot Linka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Ihthisham Ali</cp:lastModifiedBy>
  <dcterms:modified xsi:type="dcterms:W3CDTF">2020-06-02T09:47:29Z</dcterms:modified>
</cp:coreProperties>
</file>