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2"/>
  <workbookPr/>
  <mc:AlternateContent xmlns:mc="http://schemas.openxmlformats.org/markup-compatibility/2006">
    <mc:Choice Requires="x15">
      <x15ac:absPath xmlns:x15ac="http://schemas.microsoft.com/office/spreadsheetml/2010/11/ac" url="/Volumes/RJWalkerSSD/Work/My papers/2021 Sill tips part I/Text/curvature_calcs/"/>
    </mc:Choice>
  </mc:AlternateContent>
  <xr:revisionPtr revIDLastSave="0" documentId="13_ncr:1_{61794B3C-50F0-8841-AB9E-47FBA1EFDA03}" xr6:coauthVersionLast="47" xr6:coauthVersionMax="47" xr10:uidLastSave="{00000000-0000-0000-0000-000000000000}"/>
  <bookViews>
    <workbookView xWindow="11500" yWindow="500" windowWidth="17300" windowHeight="17500" xr2:uid="{00000000-000D-0000-FFFF-FFFF00000000}"/>
  </bookViews>
  <sheets>
    <sheet name="Sheet1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" i="1" l="1"/>
  <c r="H3" i="1"/>
  <c r="H4" i="1" s="1"/>
  <c r="B4" i="1"/>
  <c r="C4" i="1" s="1"/>
  <c r="B3" i="1"/>
  <c r="C3" i="1" s="1"/>
  <c r="A10" i="1"/>
  <c r="B10" i="1" s="1"/>
  <c r="C10" i="1" s="1"/>
  <c r="A11" i="1"/>
  <c r="A12" i="1" s="1"/>
  <c r="B5" i="1"/>
  <c r="C5" i="1" s="1"/>
  <c r="B6" i="1"/>
  <c r="C6" i="1" s="1"/>
  <c r="B7" i="1"/>
  <c r="C7" i="1" s="1"/>
  <c r="B8" i="1"/>
  <c r="C8" i="1" s="1"/>
  <c r="B9" i="1"/>
  <c r="C9" i="1" s="1"/>
  <c r="B11" i="1"/>
  <c r="C11" i="1" s="1"/>
  <c r="A13" i="1" l="1"/>
  <c r="B12" i="1"/>
  <c r="C12" i="1" s="1"/>
  <c r="D12" i="1"/>
  <c r="E12" i="1" s="1"/>
  <c r="D6" i="1"/>
  <c r="E6" i="1" s="1"/>
  <c r="D10" i="1"/>
  <c r="E10" i="1" s="1"/>
  <c r="D11" i="1"/>
  <c r="E11" i="1" s="1"/>
  <c r="D5" i="1"/>
  <c r="E5" i="1" s="1"/>
  <c r="D7" i="1"/>
  <c r="E7" i="1" s="1"/>
  <c r="D9" i="1"/>
  <c r="E9" i="1" s="1"/>
  <c r="D4" i="1"/>
  <c r="E4" i="1" s="1"/>
  <c r="D8" i="1"/>
  <c r="E8" i="1" s="1"/>
  <c r="D3" i="1"/>
  <c r="E3" i="1" s="1"/>
  <c r="A14" i="1" l="1"/>
  <c r="B13" i="1"/>
  <c r="C13" i="1" l="1"/>
  <c r="D13" i="1"/>
  <c r="E13" i="1" s="1"/>
  <c r="B14" i="1"/>
  <c r="A15" i="1"/>
  <c r="A16" i="1" l="1"/>
  <c r="B15" i="1"/>
  <c r="C14" i="1"/>
  <c r="D14" i="1"/>
  <c r="E14" i="1" s="1"/>
  <c r="C15" i="1" l="1"/>
  <c r="D15" i="1"/>
  <c r="E15" i="1" s="1"/>
  <c r="A17" i="1"/>
  <c r="B16" i="1"/>
  <c r="C16" i="1" l="1"/>
  <c r="D16" i="1"/>
  <c r="E16" i="1" s="1"/>
  <c r="B17" i="1"/>
  <c r="A18" i="1"/>
  <c r="A19" i="1" l="1"/>
  <c r="B18" i="1"/>
  <c r="C17" i="1"/>
  <c r="D17" i="1"/>
  <c r="E17" i="1" s="1"/>
  <c r="C18" i="1" l="1"/>
  <c r="D18" i="1"/>
  <c r="E18" i="1" s="1"/>
  <c r="B19" i="1"/>
  <c r="A20" i="1"/>
  <c r="B20" i="1" l="1"/>
  <c r="A21" i="1"/>
  <c r="C19" i="1"/>
  <c r="D19" i="1"/>
  <c r="E19" i="1" s="1"/>
  <c r="A22" i="1" l="1"/>
  <c r="B21" i="1"/>
  <c r="C20" i="1"/>
  <c r="D20" i="1"/>
  <c r="E20" i="1" s="1"/>
  <c r="C21" i="1" l="1"/>
  <c r="D21" i="1"/>
  <c r="E21" i="1" s="1"/>
  <c r="A23" i="1"/>
  <c r="B22" i="1"/>
  <c r="C22" i="1" l="1"/>
  <c r="D22" i="1"/>
  <c r="E22" i="1" s="1"/>
  <c r="A24" i="1"/>
  <c r="B23" i="1"/>
  <c r="C23" i="1" l="1"/>
  <c r="D23" i="1"/>
  <c r="E23" i="1" s="1"/>
  <c r="A25" i="1"/>
  <c r="B24" i="1"/>
  <c r="C24" i="1" l="1"/>
  <c r="D24" i="1"/>
  <c r="E24" i="1" s="1"/>
  <c r="A26" i="1"/>
  <c r="B25" i="1"/>
  <c r="A27" i="1" l="1"/>
  <c r="B26" i="1"/>
  <c r="C25" i="1"/>
  <c r="D25" i="1"/>
  <c r="E25" i="1" s="1"/>
  <c r="H7" i="1" s="1"/>
  <c r="H8" i="1" l="1"/>
  <c r="H9" i="1"/>
  <c r="H11" i="1"/>
  <c r="H10" i="1"/>
  <c r="H13" i="1" s="1"/>
  <c r="I13" i="1" s="1"/>
  <c r="H14" i="1" s="1"/>
  <c r="H15" i="1" s="1"/>
  <c r="C26" i="1"/>
  <c r="D26" i="1"/>
  <c r="E26" i="1" s="1"/>
  <c r="A28" i="1"/>
  <c r="B27" i="1"/>
  <c r="C27" i="1" l="1"/>
  <c r="D27" i="1"/>
  <c r="E27" i="1" s="1"/>
  <c r="A29" i="1"/>
  <c r="B28" i="1"/>
  <c r="C28" i="1" l="1"/>
  <c r="D28" i="1"/>
  <c r="E28" i="1" s="1"/>
  <c r="B29" i="1"/>
  <c r="A30" i="1"/>
  <c r="A31" i="1" l="1"/>
  <c r="B30" i="1"/>
  <c r="C29" i="1"/>
  <c r="D29" i="1"/>
  <c r="E29" i="1" s="1"/>
  <c r="C30" i="1" l="1"/>
  <c r="D30" i="1"/>
  <c r="E30" i="1" s="1"/>
  <c r="A32" i="1"/>
  <c r="B31" i="1"/>
  <c r="C31" i="1" l="1"/>
  <c r="D31" i="1"/>
  <c r="E31" i="1" s="1"/>
  <c r="B32" i="1"/>
  <c r="A33" i="1"/>
  <c r="A34" i="1" l="1"/>
  <c r="B33" i="1"/>
  <c r="C32" i="1"/>
  <c r="D32" i="1"/>
  <c r="E32" i="1" s="1"/>
  <c r="C33" i="1" l="1"/>
  <c r="D33" i="1"/>
  <c r="E33" i="1" s="1"/>
  <c r="A35" i="1"/>
  <c r="B34" i="1"/>
  <c r="C34" i="1" l="1"/>
  <c r="D34" i="1"/>
  <c r="E34" i="1" s="1"/>
  <c r="B35" i="1"/>
  <c r="A36" i="1"/>
  <c r="A37" i="1" l="1"/>
  <c r="B36" i="1"/>
  <c r="C35" i="1"/>
  <c r="D35" i="1"/>
  <c r="E35" i="1" s="1"/>
  <c r="C36" i="1" l="1"/>
  <c r="D36" i="1"/>
  <c r="E36" i="1" s="1"/>
  <c r="B37" i="1"/>
  <c r="A38" i="1"/>
  <c r="A39" i="1" l="1"/>
  <c r="B38" i="1"/>
  <c r="C37" i="1"/>
  <c r="D37" i="1"/>
  <c r="E37" i="1" s="1"/>
  <c r="C38" i="1" l="1"/>
  <c r="D38" i="1"/>
  <c r="E38" i="1" s="1"/>
  <c r="A40" i="1"/>
  <c r="B39" i="1"/>
  <c r="C39" i="1" l="1"/>
  <c r="D39" i="1"/>
  <c r="E39" i="1" s="1"/>
  <c r="A41" i="1"/>
  <c r="B40" i="1"/>
  <c r="C40" i="1" l="1"/>
  <c r="D40" i="1"/>
  <c r="E40" i="1" s="1"/>
  <c r="A42" i="1"/>
  <c r="B41" i="1"/>
  <c r="C41" i="1" l="1"/>
  <c r="D41" i="1"/>
  <c r="E41" i="1" s="1"/>
  <c r="B42" i="1"/>
  <c r="A43" i="1"/>
  <c r="A44" i="1" l="1"/>
  <c r="B43" i="1"/>
  <c r="C42" i="1"/>
  <c r="D42" i="1"/>
  <c r="E42" i="1" s="1"/>
  <c r="C43" i="1" l="1"/>
  <c r="D43" i="1"/>
  <c r="E43" i="1" s="1"/>
  <c r="A45" i="1"/>
  <c r="B44" i="1"/>
  <c r="C44" i="1" l="1"/>
  <c r="D44" i="1"/>
  <c r="E44" i="1" s="1"/>
  <c r="B45" i="1"/>
  <c r="A46" i="1"/>
  <c r="B46" i="1" l="1"/>
  <c r="A47" i="1"/>
  <c r="C45" i="1"/>
  <c r="D45" i="1"/>
  <c r="E45" i="1" s="1"/>
  <c r="B47" i="1" l="1"/>
  <c r="A48" i="1"/>
  <c r="C46" i="1"/>
  <c r="D46" i="1"/>
  <c r="E46" i="1" s="1"/>
  <c r="B48" i="1" l="1"/>
  <c r="A49" i="1"/>
  <c r="C47" i="1"/>
  <c r="D47" i="1"/>
  <c r="E47" i="1" s="1"/>
  <c r="B49" i="1" l="1"/>
  <c r="A50" i="1"/>
  <c r="C48" i="1"/>
  <c r="D48" i="1"/>
  <c r="E48" i="1" s="1"/>
  <c r="B50" i="1" l="1"/>
  <c r="A51" i="1"/>
  <c r="C49" i="1"/>
  <c r="D49" i="1"/>
  <c r="E49" i="1" s="1"/>
  <c r="B51" i="1" l="1"/>
  <c r="A52" i="1"/>
  <c r="C50" i="1"/>
  <c r="D50" i="1"/>
  <c r="E50" i="1" s="1"/>
  <c r="B52" i="1" l="1"/>
  <c r="A53" i="1"/>
  <c r="B53" i="1" s="1"/>
  <c r="C51" i="1"/>
  <c r="D51" i="1"/>
  <c r="E51" i="1" s="1"/>
  <c r="C53" i="1" l="1"/>
  <c r="D53" i="1"/>
  <c r="E53" i="1" s="1"/>
  <c r="C52" i="1"/>
  <c r="D52" i="1"/>
  <c r="E52" i="1" s="1"/>
</calcChain>
</file>

<file path=xl/sharedStrings.xml><?xml version="1.0" encoding="utf-8"?>
<sst xmlns="http://schemas.openxmlformats.org/spreadsheetml/2006/main" count="23" uniqueCount="21">
  <si>
    <t>theta</t>
  </si>
  <si>
    <t>m</t>
  </si>
  <si>
    <t>b/a</t>
  </si>
  <si>
    <t>theta(rad)</t>
  </si>
  <si>
    <t>f(theta)</t>
  </si>
  <si>
    <t>eta^2_max</t>
  </si>
  <si>
    <t>log(eta^2_max)</t>
  </si>
  <si>
    <t>x1</t>
  </si>
  <si>
    <t xml:space="preserve">Interpolate ln(eta^2_max) value </t>
  </si>
  <si>
    <t>ln((b/a)^2)</t>
  </si>
  <si>
    <t>x2</t>
  </si>
  <si>
    <t>y1</t>
  </si>
  <si>
    <t>y2</t>
  </si>
  <si>
    <t>radians</t>
  </si>
  <si>
    <t>curvature</t>
  </si>
  <si>
    <t>a</t>
  </si>
  <si>
    <t>LOOKUP TABLE IN LIGHT BLUE</t>
  </si>
  <si>
    <t>n</t>
  </si>
  <si>
    <t>INPUTS IN GREEN</t>
  </si>
  <si>
    <t>OUTPUT IN YELLOW</t>
  </si>
  <si>
    <t>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</si>
</sst>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0" xfId="0" applyFill="1"/>
    <xf numFmtId="0" fontId="1" fillId="0" borderId="0" xfId="0" applyFont="1" applyFill="1"/>
    <xf numFmtId="2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f(theta)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Sheet1!$A$3:$A$48</c:f>
              <c:numCache>
                <c:formatCode>General</c:formatCode>
                <c:ptCount val="46"/>
                <c:pt idx="0">
                  <c:v>0.01</c:v>
                </c:pt>
                <c:pt idx="1">
                  <c:v>0.02</c:v>
                </c:pt>
                <c:pt idx="2">
                  <c:v>0.05</c:v>
                </c:pt>
                <c:pt idx="3">
                  <c:v>0.1</c:v>
                </c:pt>
                <c:pt idx="4">
                  <c:v>0.2</c:v>
                </c:pt>
                <c:pt idx="5">
                  <c:v>0.5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  <c:pt idx="11">
                  <c:v>6</c:v>
                </c:pt>
                <c:pt idx="12">
                  <c:v>7</c:v>
                </c:pt>
                <c:pt idx="13">
                  <c:v>8</c:v>
                </c:pt>
                <c:pt idx="14">
                  <c:v>9</c:v>
                </c:pt>
                <c:pt idx="15">
                  <c:v>10</c:v>
                </c:pt>
                <c:pt idx="16">
                  <c:v>11</c:v>
                </c:pt>
                <c:pt idx="17">
                  <c:v>12</c:v>
                </c:pt>
                <c:pt idx="18">
                  <c:v>13</c:v>
                </c:pt>
                <c:pt idx="19">
                  <c:v>14</c:v>
                </c:pt>
                <c:pt idx="20">
                  <c:v>15</c:v>
                </c:pt>
                <c:pt idx="21">
                  <c:v>16</c:v>
                </c:pt>
                <c:pt idx="22">
                  <c:v>17</c:v>
                </c:pt>
                <c:pt idx="23">
                  <c:v>18</c:v>
                </c:pt>
                <c:pt idx="24">
                  <c:v>19</c:v>
                </c:pt>
                <c:pt idx="25">
                  <c:v>20</c:v>
                </c:pt>
                <c:pt idx="26">
                  <c:v>21</c:v>
                </c:pt>
                <c:pt idx="27">
                  <c:v>22</c:v>
                </c:pt>
                <c:pt idx="28">
                  <c:v>23</c:v>
                </c:pt>
                <c:pt idx="29">
                  <c:v>24</c:v>
                </c:pt>
                <c:pt idx="30">
                  <c:v>25</c:v>
                </c:pt>
                <c:pt idx="31">
                  <c:v>26</c:v>
                </c:pt>
                <c:pt idx="32">
                  <c:v>27</c:v>
                </c:pt>
                <c:pt idx="33">
                  <c:v>28</c:v>
                </c:pt>
                <c:pt idx="34">
                  <c:v>29</c:v>
                </c:pt>
                <c:pt idx="35">
                  <c:v>30</c:v>
                </c:pt>
                <c:pt idx="36">
                  <c:v>31</c:v>
                </c:pt>
                <c:pt idx="37">
                  <c:v>32</c:v>
                </c:pt>
                <c:pt idx="38">
                  <c:v>33</c:v>
                </c:pt>
                <c:pt idx="39">
                  <c:v>34</c:v>
                </c:pt>
                <c:pt idx="40">
                  <c:v>35</c:v>
                </c:pt>
                <c:pt idx="41">
                  <c:v>36</c:v>
                </c:pt>
                <c:pt idx="42">
                  <c:v>37</c:v>
                </c:pt>
                <c:pt idx="43">
                  <c:v>38</c:v>
                </c:pt>
                <c:pt idx="44">
                  <c:v>39</c:v>
                </c:pt>
                <c:pt idx="45">
                  <c:v>40</c:v>
                </c:pt>
              </c:numCache>
            </c:numRef>
          </c:xVal>
          <c:yVal>
            <c:numRef>
              <c:f>Sheet1!$C$3:$C$48</c:f>
              <c:numCache>
                <c:formatCode>General</c:formatCode>
                <c:ptCount val="46"/>
                <c:pt idx="0">
                  <c:v>5.3825698634553578E-3</c:v>
                </c:pt>
                <c:pt idx="1">
                  <c:v>2.0941536011627414E-2</c:v>
                </c:pt>
                <c:pt idx="2">
                  <c:v>0.1261744472553826</c:v>
                </c:pt>
                <c:pt idx="3">
                  <c:v>0.49089864629576785</c:v>
                </c:pt>
                <c:pt idx="4">
                  <c:v>1.9099277718142358</c:v>
                </c:pt>
                <c:pt idx="5">
                  <c:v>11.508386962638985</c:v>
                </c:pt>
                <c:pt idx="6">
                  <c:v>44.77462765903671</c:v>
                </c:pt>
                <c:pt idx="7">
                  <c:v>173.43033003512488</c:v>
                </c:pt>
                <c:pt idx="8">
                  <c:v>375.36154010915971</c:v>
                </c:pt>
                <c:pt idx="9">
                  <c:v>620.32414258208382</c:v>
                </c:pt>
                <c:pt idx="10">
                  <c:v>849.12753600907058</c:v>
                </c:pt>
                <c:pt idx="11">
                  <c:v>991.84179208574494</c:v>
                </c:pt>
                <c:pt idx="12">
                  <c:v>1010.9973501964071</c:v>
                </c:pt>
                <c:pt idx="13">
                  <c:v>924.64652409383325</c:v>
                </c:pt>
                <c:pt idx="14">
                  <c:v>782.93081248798774</c:v>
                </c:pt>
                <c:pt idx="15">
                  <c:v>631.56123132888331</c:v>
                </c:pt>
                <c:pt idx="16">
                  <c:v>496.16492932888599</c:v>
                </c:pt>
                <c:pt idx="17">
                  <c:v>385.39286033997251</c:v>
                </c:pt>
                <c:pt idx="18">
                  <c:v>298.79217011209727</c:v>
                </c:pt>
                <c:pt idx="19">
                  <c:v>232.51562480520982</c:v>
                </c:pt>
                <c:pt idx="20">
                  <c:v>182.17607384994136</c:v>
                </c:pt>
                <c:pt idx="21">
                  <c:v>143.93084843850508</c:v>
                </c:pt>
                <c:pt idx="22">
                  <c:v>114.73751805757794</c:v>
                </c:pt>
                <c:pt idx="23">
                  <c:v>92.295004875409106</c:v>
                </c:pt>
                <c:pt idx="24">
                  <c:v>74.898467041852399</c:v>
                </c:pt>
                <c:pt idx="25">
                  <c:v>61.29435562932548</c:v>
                </c:pt>
                <c:pt idx="26">
                  <c:v>50.561302217997635</c:v>
                </c:pt>
                <c:pt idx="27">
                  <c:v>42.019572320952818</c:v>
                </c:pt>
                <c:pt idx="28">
                  <c:v>35.164655797544519</c:v>
                </c:pt>
                <c:pt idx="29">
                  <c:v>29.61934482019015</c:v>
                </c:pt>
                <c:pt idx="30">
                  <c:v>25.099356458058384</c:v>
                </c:pt>
                <c:pt idx="31">
                  <c:v>21.388673262033414</c:v>
                </c:pt>
                <c:pt idx="32">
                  <c:v>18.32179521347026</c:v>
                </c:pt>
                <c:pt idx="33">
                  <c:v>15.770897008587822</c:v>
                </c:pt>
                <c:pt idx="34">
                  <c:v>13.636473697147851</c:v>
                </c:pt>
                <c:pt idx="35">
                  <c:v>11.84047780826446</c:v>
                </c:pt>
                <c:pt idx="36">
                  <c:v>10.321246291507149</c:v>
                </c:pt>
                <c:pt idx="37">
                  <c:v>9.0297217616512242</c:v>
                </c:pt>
                <c:pt idx="38">
                  <c:v>7.9266163788504578</c:v>
                </c:pt>
                <c:pt idx="39">
                  <c:v>6.9802672796208647</c:v>
                </c:pt>
                <c:pt idx="40">
                  <c:v>6.1650030998725338</c:v>
                </c:pt>
                <c:pt idx="41">
                  <c:v>5.4598909883997546</c:v>
                </c:pt>
                <c:pt idx="42">
                  <c:v>4.8477689206213439</c:v>
                </c:pt>
                <c:pt idx="43">
                  <c:v>4.3144934385430966</c:v>
                </c:pt>
                <c:pt idx="44">
                  <c:v>3.8483511647419051</c:v>
                </c:pt>
                <c:pt idx="45">
                  <c:v>3.4395956438608168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7D7-4513-A320-D7D6326AB8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1392816"/>
        <c:axId val="451395136"/>
      </c:scatterChart>
      <c:valAx>
        <c:axId val="451392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1395136"/>
        <c:crosses val="autoZero"/>
        <c:crossBetween val="midCat"/>
      </c:valAx>
      <c:valAx>
        <c:axId val="451395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13928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eta^2(max) vs theta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Sheet1!$A$3:$A$48</c:f>
              <c:numCache>
                <c:formatCode>General</c:formatCode>
                <c:ptCount val="46"/>
                <c:pt idx="0">
                  <c:v>0.01</c:v>
                </c:pt>
                <c:pt idx="1">
                  <c:v>0.02</c:v>
                </c:pt>
                <c:pt idx="2">
                  <c:v>0.05</c:v>
                </c:pt>
                <c:pt idx="3">
                  <c:v>0.1</c:v>
                </c:pt>
                <c:pt idx="4">
                  <c:v>0.2</c:v>
                </c:pt>
                <c:pt idx="5">
                  <c:v>0.5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  <c:pt idx="11">
                  <c:v>6</c:v>
                </c:pt>
                <c:pt idx="12">
                  <c:v>7</c:v>
                </c:pt>
                <c:pt idx="13">
                  <c:v>8</c:v>
                </c:pt>
                <c:pt idx="14">
                  <c:v>9</c:v>
                </c:pt>
                <c:pt idx="15">
                  <c:v>10</c:v>
                </c:pt>
                <c:pt idx="16">
                  <c:v>11</c:v>
                </c:pt>
                <c:pt idx="17">
                  <c:v>12</c:v>
                </c:pt>
                <c:pt idx="18">
                  <c:v>13</c:v>
                </c:pt>
                <c:pt idx="19">
                  <c:v>14</c:v>
                </c:pt>
                <c:pt idx="20">
                  <c:v>15</c:v>
                </c:pt>
                <c:pt idx="21">
                  <c:v>16</c:v>
                </c:pt>
                <c:pt idx="22">
                  <c:v>17</c:v>
                </c:pt>
                <c:pt idx="23">
                  <c:v>18</c:v>
                </c:pt>
                <c:pt idx="24">
                  <c:v>19</c:v>
                </c:pt>
                <c:pt idx="25">
                  <c:v>20</c:v>
                </c:pt>
                <c:pt idx="26">
                  <c:v>21</c:v>
                </c:pt>
                <c:pt idx="27">
                  <c:v>22</c:v>
                </c:pt>
                <c:pt idx="28">
                  <c:v>23</c:v>
                </c:pt>
                <c:pt idx="29">
                  <c:v>24</c:v>
                </c:pt>
                <c:pt idx="30">
                  <c:v>25</c:v>
                </c:pt>
                <c:pt idx="31">
                  <c:v>26</c:v>
                </c:pt>
                <c:pt idx="32">
                  <c:v>27</c:v>
                </c:pt>
                <c:pt idx="33">
                  <c:v>28</c:v>
                </c:pt>
                <c:pt idx="34">
                  <c:v>29</c:v>
                </c:pt>
                <c:pt idx="35">
                  <c:v>30</c:v>
                </c:pt>
                <c:pt idx="36">
                  <c:v>31</c:v>
                </c:pt>
                <c:pt idx="37">
                  <c:v>32</c:v>
                </c:pt>
                <c:pt idx="38">
                  <c:v>33</c:v>
                </c:pt>
                <c:pt idx="39">
                  <c:v>34</c:v>
                </c:pt>
                <c:pt idx="40">
                  <c:v>35</c:v>
                </c:pt>
                <c:pt idx="41">
                  <c:v>36</c:v>
                </c:pt>
                <c:pt idx="42">
                  <c:v>37</c:v>
                </c:pt>
                <c:pt idx="43">
                  <c:v>38</c:v>
                </c:pt>
                <c:pt idx="44">
                  <c:v>39</c:v>
                </c:pt>
                <c:pt idx="45">
                  <c:v>40</c:v>
                </c:pt>
              </c:numCache>
            </c:numRef>
          </c:xVal>
          <c:yVal>
            <c:numRef>
              <c:f>Sheet1!$D$3:$D$48</c:f>
              <c:numCache>
                <c:formatCode>General</c:formatCode>
                <c:ptCount val="46"/>
                <c:pt idx="0">
                  <c:v>2.6635531876163214E-15</c:v>
                </c:pt>
                <c:pt idx="1">
                  <c:v>4.1451490143729459E-14</c:v>
                </c:pt>
                <c:pt idx="2">
                  <c:v>1.5609267431832084E-12</c:v>
                </c:pt>
                <c:pt idx="3">
                  <c:v>2.4291877802262022E-11</c:v>
                </c:pt>
                <c:pt idx="4">
                  <c:v>3.7804108843382591E-10</c:v>
                </c:pt>
                <c:pt idx="5">
                  <c:v>1.4235587059467462E-8</c:v>
                </c:pt>
                <c:pt idx="6">
                  <c:v>2.215300093352899E-7</c:v>
                </c:pt>
                <c:pt idx="7">
                  <c:v>3.446874791447793E-6</c:v>
                </c:pt>
                <c:pt idx="8">
                  <c:v>1.7163497561022628E-5</c:v>
                </c:pt>
                <c:pt idx="9">
                  <c:v>5.360061449019251E-5</c:v>
                </c:pt>
                <c:pt idx="10">
                  <c:v>1.2962589726094547E-4</c:v>
                </c:pt>
                <c:pt idx="11">
                  <c:v>2.6666429828860969E-4</c:v>
                </c:pt>
                <c:pt idx="12">
                  <c:v>4.9062862464057874E-4</c:v>
                </c:pt>
                <c:pt idx="13">
                  <c:v>8.318604902513441E-4</c:v>
                </c:pt>
                <c:pt idx="14">
                  <c:v>1.3250835318908668E-3</c:v>
                </c:pt>
                <c:pt idx="15">
                  <c:v>2.0093724794335945E-3</c:v>
                </c:pt>
                <c:pt idx="16">
                  <c:v>2.9281427610583039E-3</c:v>
                </c:pt>
                <c:pt idx="17">
                  <c:v>4.1291661125299021E-3</c:v>
                </c:pt>
                <c:pt idx="18">
                  <c:v>5.664618282769306E-3</c:v>
                </c:pt>
                <c:pt idx="19">
                  <c:v>7.5911654605820729E-3</c:v>
                </c:pt>
                <c:pt idx="20">
                  <c:v>9.9700965418909899E-3</c:v>
                </c:pt>
                <c:pt idx="21">
                  <c:v>1.2867508856868286E-2</c:v>
                </c:pt>
                <c:pt idx="22">
                  <c:v>1.6354555523384808E-2</c:v>
                </c:pt>
                <c:pt idx="23">
                  <c:v>2.050776322901042E-2</c:v>
                </c:pt>
                <c:pt idx="24">
                  <c:v>2.5409430012179969E-2</c:v>
                </c:pt>
                <c:pt idx="25">
                  <c:v>3.1148113560888781E-2</c:v>
                </c:pt>
                <c:pt idx="26">
                  <c:v>3.7819221725322302E-2</c:v>
                </c:pt>
                <c:pt idx="27">
                  <c:v>4.5525718405499932E-2</c:v>
                </c:pt>
                <c:pt idx="28">
                  <c:v>5.4378959789786671E-2</c:v>
                </c:pt>
                <c:pt idx="29">
                  <c:v>6.4499678157770066E-2</c:v>
                </c:pt>
                <c:pt idx="30">
                  <c:v>7.6019133206430431E-2</c:v>
                </c:pt>
                <c:pt idx="31">
                  <c:v>8.9080454212406138E-2</c:v>
                </c:pt>
                <c:pt idx="32">
                  <c:v>0.10384020042641978</c:v>
                </c:pt>
                <c:pt idx="33">
                  <c:v>0.12047017205553125</c:v>
                </c:pt>
                <c:pt idx="34">
                  <c:v>0.13915951020499825</c:v>
                </c:pt>
                <c:pt idx="35">
                  <c:v>0.16011713144659478</c:v>
                </c:pt>
                <c:pt idx="36">
                  <c:v>0.18357455153053595</c:v>
                </c:pt>
                <c:pt idx="37">
                  <c:v>0.20978916350837351</c:v>
                </c:pt>
                <c:pt idx="38">
                  <c:v>0.23904804861626161</c:v>
                </c:pt>
                <c:pt idx="39">
                  <c:v>0.27167241422501831</c:v>
                </c:pt>
                <c:pt idx="40">
                  <c:v>0.30802277268110939</c:v>
                </c:pt>
                <c:pt idx="41">
                  <c:v>0.34850499880981189</c:v>
                </c:pt>
                <c:pt idx="42">
                  <c:v>0.39357743333317824</c:v>
                </c:pt>
                <c:pt idx="43">
                  <c:v>0.44375923588172017</c:v>
                </c:pt>
                <c:pt idx="44">
                  <c:v>0.49964023645842659</c:v>
                </c:pt>
                <c:pt idx="45">
                  <c:v>0.56189259047549878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104-4F85-A6DB-C7EAF2BC95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547504"/>
        <c:axId val="445549552"/>
      </c:scatterChart>
      <c:valAx>
        <c:axId val="445547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549552"/>
        <c:crosses val="autoZero"/>
        <c:crossBetween val="midCat"/>
      </c:valAx>
      <c:valAx>
        <c:axId val="445549552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547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504825</xdr:colOff>
      <xdr:row>15</xdr:row>
      <xdr:rowOff>171450</xdr:rowOff>
    </xdr:from>
    <xdr:to>
      <xdr:col>17</xdr:col>
      <xdr:colOff>200025</xdr:colOff>
      <xdr:row>30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514350</xdr:colOff>
      <xdr:row>1</xdr:row>
      <xdr:rowOff>0</xdr:rowOff>
    </xdr:from>
    <xdr:to>
      <xdr:col>17</xdr:col>
      <xdr:colOff>209550</xdr:colOff>
      <xdr:row>15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495300</xdr:colOff>
      <xdr:row>16</xdr:row>
      <xdr:rowOff>152400</xdr:rowOff>
    </xdr:from>
    <xdr:to>
      <xdr:col>9</xdr:col>
      <xdr:colOff>158985</xdr:colOff>
      <xdr:row>18</xdr:row>
      <xdr:rowOff>152400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99300" y="3200400"/>
          <a:ext cx="2711685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3"/>
  <sheetViews>
    <sheetView tabSelected="1" topLeftCell="C1" workbookViewId="0">
      <selection activeCell="H2" sqref="H2"/>
    </sheetView>
  </sheetViews>
  <sheetFormatPr baseColWidth="10" defaultColWidth="8.83203125" defaultRowHeight="15" x14ac:dyDescent="0.2"/>
  <cols>
    <col min="3" max="3" width="20.1640625" customWidth="1"/>
    <col min="4" max="4" width="25.5" customWidth="1"/>
    <col min="5" max="5" width="23.33203125" customWidth="1"/>
    <col min="8" max="8" width="13.5" customWidth="1"/>
  </cols>
  <sheetData>
    <row r="1" spans="1:10" x14ac:dyDescent="0.2">
      <c r="A1" s="1" t="s">
        <v>16</v>
      </c>
      <c r="E1" s="1" t="s">
        <v>18</v>
      </c>
      <c r="G1" s="6" t="s">
        <v>17</v>
      </c>
      <c r="H1" s="4">
        <v>100</v>
      </c>
      <c r="I1" s="6" t="s">
        <v>20</v>
      </c>
      <c r="J1" s="4">
        <v>50</v>
      </c>
    </row>
    <row r="2" spans="1:10" x14ac:dyDescent="0.2">
      <c r="A2" s="3" t="s">
        <v>0</v>
      </c>
      <c r="B2" s="3" t="s">
        <v>3</v>
      </c>
      <c r="C2" s="3" t="s">
        <v>4</v>
      </c>
      <c r="D2" s="3" t="s">
        <v>5</v>
      </c>
      <c r="E2" s="3" t="s">
        <v>6</v>
      </c>
      <c r="G2" s="5" t="s">
        <v>1</v>
      </c>
      <c r="H2" s="5">
        <f>2/H1</f>
        <v>0.02</v>
      </c>
      <c r="I2" s="5"/>
    </row>
    <row r="3" spans="1:10" x14ac:dyDescent="0.2">
      <c r="A3" s="3">
        <v>0.01</v>
      </c>
      <c r="B3" s="3">
        <f>A3*PI()/180</f>
        <v>1.7453292519943296E-4</v>
      </c>
      <c r="C3" s="3">
        <f>((SIN(B3)*COS(B3))^($H$2-4))/(((COS(B3)^(2*$H$2-4))+($H$3^2)*(SIN(B3)^(2*$H$2-4)))^1.5)</f>
        <v>5.3825698634553578E-3</v>
      </c>
      <c r="D3" s="3">
        <f>(($H$2-4)+2*($H$2-1)*(TAN(B3)^2))/((TAN(B3)^(2*$H$2-4)*(2*($H$2-1)+($H$2-4)*TAN(B3)^2)))</f>
        <v>2.6635531876163214E-15</v>
      </c>
      <c r="E3" s="3">
        <f>LN(D3)</f>
        <v>-33.559115378665759</v>
      </c>
      <c r="G3" s="5" t="s">
        <v>2</v>
      </c>
      <c r="H3" s="5">
        <f>1/J1</f>
        <v>0.02</v>
      </c>
    </row>
    <row r="4" spans="1:10" x14ac:dyDescent="0.2">
      <c r="A4" s="3">
        <v>0.02</v>
      </c>
      <c r="B4" s="3">
        <f t="shared" ref="B4:B53" si="0">A4*PI()/180</f>
        <v>3.4906585039886593E-4</v>
      </c>
      <c r="C4" s="3">
        <f t="shared" ref="C4:C53" si="1">((SIN(B4)*COS(B4))^($H$2-4))/(((COS(B4)^(2*$H$2-4))+($H$3^2)*(SIN(B4)^(2*$H$2-4)))^1.5)</f>
        <v>2.0941536011627414E-2</v>
      </c>
      <c r="D4" s="3">
        <f t="shared" ref="D4:D48" si="2">(($H$2-4)+2*($H$2-1)*(TAN(B4)^2))/((TAN(B4)^(2*$H$2-4)*(2*($H$2-1)+($H$2-4)*TAN(B4)^2)))</f>
        <v>4.1451490143729459E-14</v>
      </c>
      <c r="E4" s="3">
        <f t="shared" ref="E4:E53" si="3">LN(D4)</f>
        <v>-30.814252563584038</v>
      </c>
      <c r="G4" t="s">
        <v>9</v>
      </c>
      <c r="H4">
        <f>LN(H3*H3)</f>
        <v>-7.8240460108562919</v>
      </c>
    </row>
    <row r="5" spans="1:10" x14ac:dyDescent="0.2">
      <c r="A5" s="3">
        <v>0.05</v>
      </c>
      <c r="B5" s="3">
        <f t="shared" si="0"/>
        <v>8.726646259971648E-4</v>
      </c>
      <c r="C5" s="3">
        <f t="shared" si="1"/>
        <v>0.1261744472553826</v>
      </c>
      <c r="D5" s="3">
        <f t="shared" si="2"/>
        <v>1.5609267431832084E-12</v>
      </c>
      <c r="E5" s="3">
        <f t="shared" si="3"/>
        <v>-27.185741404911457</v>
      </c>
      <c r="G5" s="6" t="s">
        <v>15</v>
      </c>
      <c r="H5" s="4">
        <v>0.15</v>
      </c>
    </row>
    <row r="6" spans="1:10" x14ac:dyDescent="0.2">
      <c r="A6" s="3">
        <v>0.1</v>
      </c>
      <c r="B6" s="3">
        <f t="shared" si="0"/>
        <v>1.7453292519943296E-3</v>
      </c>
      <c r="C6" s="3">
        <f t="shared" si="1"/>
        <v>0.49089864629576785</v>
      </c>
      <c r="D6" s="3">
        <f t="shared" si="2"/>
        <v>2.4291877802262022E-11</v>
      </c>
      <c r="E6" s="3">
        <f t="shared" si="3"/>
        <v>-24.440879068275457</v>
      </c>
      <c r="G6" s="1" t="s">
        <v>8</v>
      </c>
    </row>
    <row r="7" spans="1:10" x14ac:dyDescent="0.2">
      <c r="A7" s="3">
        <v>0.2</v>
      </c>
      <c r="B7" s="3">
        <f t="shared" si="0"/>
        <v>3.4906585039886592E-3</v>
      </c>
      <c r="C7" s="3">
        <f t="shared" si="1"/>
        <v>1.9099277718142358</v>
      </c>
      <c r="D7" s="3">
        <f t="shared" si="2"/>
        <v>3.7804108843382591E-10</v>
      </c>
      <c r="E7" s="3">
        <f t="shared" si="3"/>
        <v>-21.696018226655944</v>
      </c>
      <c r="H7">
        <f>MATCH(H4,E3:E48,1)</f>
        <v>12</v>
      </c>
    </row>
    <row r="8" spans="1:10" x14ac:dyDescent="0.2">
      <c r="A8" s="3">
        <v>0.5</v>
      </c>
      <c r="B8" s="3">
        <f t="shared" si="0"/>
        <v>8.7266462599716477E-3</v>
      </c>
      <c r="C8" s="3">
        <f t="shared" si="1"/>
        <v>11.508386962638985</v>
      </c>
      <c r="D8" s="3">
        <f t="shared" si="2"/>
        <v>1.4235587059467462E-8</v>
      </c>
      <c r="E8" s="3">
        <f t="shared" si="3"/>
        <v>-18.067520876500044</v>
      </c>
      <c r="G8" t="s">
        <v>7</v>
      </c>
      <c r="H8">
        <f>INDEX(E3:E48,H7)</f>
        <v>-8.2295200004216102</v>
      </c>
    </row>
    <row r="9" spans="1:10" x14ac:dyDescent="0.2">
      <c r="A9" s="3">
        <v>1</v>
      </c>
      <c r="B9" s="3">
        <f t="shared" si="0"/>
        <v>1.7453292519943295E-2</v>
      </c>
      <c r="C9" s="3">
        <f t="shared" si="1"/>
        <v>44.77462765903671</v>
      </c>
      <c r="D9" s="3">
        <f t="shared" si="2"/>
        <v>2.215300093352899E-7</v>
      </c>
      <c r="E9" s="3">
        <f t="shared" si="3"/>
        <v>-15.322707774311757</v>
      </c>
      <c r="G9" t="s">
        <v>10</v>
      </c>
      <c r="H9">
        <f>INDEX(E3:E48,H7+1)</f>
        <v>-7.619823081652437</v>
      </c>
    </row>
    <row r="10" spans="1:10" x14ac:dyDescent="0.2">
      <c r="A10" s="3">
        <f t="shared" ref="A10:A48" si="4">A9+1</f>
        <v>2</v>
      </c>
      <c r="B10" s="3">
        <f t="shared" si="0"/>
        <v>3.4906585039886591E-2</v>
      </c>
      <c r="C10" s="3">
        <f t="shared" si="1"/>
        <v>173.43033003512488</v>
      </c>
      <c r="D10" s="3">
        <f t="shared" si="2"/>
        <v>3.446874791447793E-6</v>
      </c>
      <c r="E10" s="3">
        <f t="shared" si="3"/>
        <v>-12.578042595009265</v>
      </c>
      <c r="G10" t="s">
        <v>11</v>
      </c>
      <c r="H10">
        <f>INDEX(A3:A48,H7)</f>
        <v>6</v>
      </c>
    </row>
    <row r="11" spans="1:10" x14ac:dyDescent="0.2">
      <c r="A11" s="3">
        <f t="shared" si="4"/>
        <v>3</v>
      </c>
      <c r="B11" s="3">
        <f t="shared" si="0"/>
        <v>5.2359877559829883E-2</v>
      </c>
      <c r="C11" s="3">
        <f t="shared" si="1"/>
        <v>375.36154010915971</v>
      </c>
      <c r="D11" s="3">
        <f t="shared" si="2"/>
        <v>1.7163497561022628E-5</v>
      </c>
      <c r="E11" s="3">
        <f t="shared" si="3"/>
        <v>-10.972725664100635</v>
      </c>
      <c r="G11" t="s">
        <v>12</v>
      </c>
      <c r="H11">
        <f>INDEX(A3:A48,H7+1)</f>
        <v>7</v>
      </c>
    </row>
    <row r="12" spans="1:10" x14ac:dyDescent="0.2">
      <c r="A12" s="3">
        <f t="shared" si="4"/>
        <v>4</v>
      </c>
      <c r="B12" s="3">
        <f t="shared" si="0"/>
        <v>6.9813170079773182E-2</v>
      </c>
      <c r="C12" s="3">
        <f t="shared" si="1"/>
        <v>620.32414258208382</v>
      </c>
      <c r="D12" s="3">
        <f t="shared" si="2"/>
        <v>5.360061449019251E-5</v>
      </c>
      <c r="E12" s="3">
        <f t="shared" si="3"/>
        <v>-9.8339500255839702</v>
      </c>
      <c r="G12" s="1" t="s">
        <v>19</v>
      </c>
      <c r="I12" t="s">
        <v>13</v>
      </c>
    </row>
    <row r="13" spans="1:10" x14ac:dyDescent="0.2">
      <c r="A13" s="3">
        <f t="shared" si="4"/>
        <v>5</v>
      </c>
      <c r="B13" s="3">
        <f t="shared" si="0"/>
        <v>8.7266462599716474E-2</v>
      </c>
      <c r="C13" s="3">
        <f t="shared" si="1"/>
        <v>849.12753600907058</v>
      </c>
      <c r="D13" s="3">
        <f t="shared" si="2"/>
        <v>1.2962589726094547E-4</v>
      </c>
      <c r="E13" s="3">
        <f t="shared" si="3"/>
        <v>-8.9508579694640318</v>
      </c>
      <c r="G13" t="s">
        <v>0</v>
      </c>
      <c r="H13">
        <f>H10+(H4-H8)/(H9-H8)*(H11-H10)</f>
        <v>6.6650418873427633</v>
      </c>
      <c r="I13">
        <f>H13*PI()/180</f>
        <v>0.11632692571746819</v>
      </c>
    </row>
    <row r="14" spans="1:10" x14ac:dyDescent="0.2">
      <c r="A14" s="3">
        <f t="shared" si="4"/>
        <v>6</v>
      </c>
      <c r="B14" s="3">
        <f t="shared" si="0"/>
        <v>0.10471975511965977</v>
      </c>
      <c r="C14" s="3">
        <f t="shared" si="1"/>
        <v>991.84179208574494</v>
      </c>
      <c r="D14" s="3">
        <f t="shared" si="2"/>
        <v>2.6666429828860969E-4</v>
      </c>
      <c r="E14" s="3">
        <f t="shared" si="3"/>
        <v>-8.2295200004216102</v>
      </c>
      <c r="G14" t="s">
        <v>4</v>
      </c>
      <c r="H14">
        <f>((SIN(I13)*COS(I13))^($H$2-4))/(((COS(I13)^(2*$H$2-4))+($H$3^2)*(SIN(I13)^(2*$H$2-4)))^1.5)</f>
        <v>1018.2777493739227</v>
      </c>
    </row>
    <row r="15" spans="1:10" x14ac:dyDescent="0.2">
      <c r="A15" s="3">
        <f t="shared" si="4"/>
        <v>7</v>
      </c>
      <c r="B15" s="3">
        <f t="shared" si="0"/>
        <v>0.12217304763960307</v>
      </c>
      <c r="C15" s="3">
        <f t="shared" si="1"/>
        <v>1010.9973501964071</v>
      </c>
      <c r="D15" s="3">
        <f t="shared" si="2"/>
        <v>4.9062862464057874E-4</v>
      </c>
      <c r="E15" s="3">
        <f t="shared" si="3"/>
        <v>-7.619823081652437</v>
      </c>
      <c r="G15" s="2" t="s">
        <v>14</v>
      </c>
      <c r="H15" s="7">
        <f>H3*(2-H2)/(H5*H2)*H14</f>
        <v>13441.266291735781</v>
      </c>
    </row>
    <row r="16" spans="1:10" x14ac:dyDescent="0.2">
      <c r="A16" s="3">
        <f t="shared" si="4"/>
        <v>8</v>
      </c>
      <c r="B16" s="3">
        <f t="shared" si="0"/>
        <v>0.13962634015954636</v>
      </c>
      <c r="C16" s="3">
        <f t="shared" si="1"/>
        <v>924.64652409383325</v>
      </c>
      <c r="D16" s="3">
        <f t="shared" si="2"/>
        <v>8.318604902513441E-4</v>
      </c>
      <c r="E16" s="3">
        <f t="shared" si="3"/>
        <v>-7.091845811189291</v>
      </c>
    </row>
    <row r="17" spans="1:5" x14ac:dyDescent="0.2">
      <c r="A17" s="3">
        <f t="shared" si="4"/>
        <v>9</v>
      </c>
      <c r="B17" s="3">
        <f t="shared" si="0"/>
        <v>0.15707963267948966</v>
      </c>
      <c r="C17" s="3">
        <f t="shared" si="1"/>
        <v>782.93081248798774</v>
      </c>
      <c r="D17" s="3">
        <f t="shared" si="2"/>
        <v>1.3250835318908668E-3</v>
      </c>
      <c r="E17" s="3">
        <f t="shared" si="3"/>
        <v>-6.6262797785945704</v>
      </c>
    </row>
    <row r="18" spans="1:5" x14ac:dyDescent="0.2">
      <c r="A18" s="3">
        <f t="shared" si="4"/>
        <v>10</v>
      </c>
      <c r="B18" s="3">
        <f t="shared" si="0"/>
        <v>0.17453292519943295</v>
      </c>
      <c r="C18" s="3">
        <f t="shared" si="1"/>
        <v>631.56123132888331</v>
      </c>
      <c r="D18" s="3">
        <f t="shared" si="2"/>
        <v>2.0093724794335945E-3</v>
      </c>
      <c r="E18" s="3">
        <f t="shared" si="3"/>
        <v>-6.2099328049422642</v>
      </c>
    </row>
    <row r="19" spans="1:5" x14ac:dyDescent="0.2">
      <c r="A19" s="3">
        <f t="shared" si="4"/>
        <v>11</v>
      </c>
      <c r="B19" s="3">
        <f t="shared" si="0"/>
        <v>0.19198621771937624</v>
      </c>
      <c r="C19" s="3">
        <f t="shared" si="1"/>
        <v>496.16492932888599</v>
      </c>
      <c r="D19" s="3">
        <f t="shared" si="2"/>
        <v>2.9281427610583039E-3</v>
      </c>
      <c r="E19" s="3">
        <f t="shared" si="3"/>
        <v>-5.8333869268796219</v>
      </c>
    </row>
    <row r="20" spans="1:5" x14ac:dyDescent="0.2">
      <c r="A20" s="3">
        <f t="shared" si="4"/>
        <v>12</v>
      </c>
      <c r="B20" s="3">
        <f t="shared" si="0"/>
        <v>0.20943951023931953</v>
      </c>
      <c r="C20" s="3">
        <f t="shared" si="1"/>
        <v>385.39286033997251</v>
      </c>
      <c r="D20" s="3">
        <f t="shared" si="2"/>
        <v>4.1291661125299021E-3</v>
      </c>
      <c r="E20" s="3">
        <f t="shared" si="3"/>
        <v>-5.4896798021947788</v>
      </c>
    </row>
    <row r="21" spans="1:5" x14ac:dyDescent="0.2">
      <c r="A21" s="3">
        <f t="shared" si="4"/>
        <v>13</v>
      </c>
      <c r="B21" s="3">
        <f t="shared" si="0"/>
        <v>0.22689280275926285</v>
      </c>
      <c r="C21" s="3">
        <f t="shared" si="1"/>
        <v>298.79217011209727</v>
      </c>
      <c r="D21" s="3">
        <f t="shared" si="2"/>
        <v>5.664618282769306E-3</v>
      </c>
      <c r="E21" s="3">
        <f t="shared" si="3"/>
        <v>-5.1735157684547968</v>
      </c>
    </row>
    <row r="22" spans="1:5" x14ac:dyDescent="0.2">
      <c r="A22" s="3">
        <f t="shared" si="4"/>
        <v>14</v>
      </c>
      <c r="B22" s="3">
        <f t="shared" si="0"/>
        <v>0.24434609527920614</v>
      </c>
      <c r="C22" s="3">
        <f t="shared" si="1"/>
        <v>232.51562480520982</v>
      </c>
      <c r="D22" s="3">
        <f t="shared" si="2"/>
        <v>7.5911654605820729E-3</v>
      </c>
      <c r="E22" s="3">
        <f t="shared" si="3"/>
        <v>-4.880770147243668</v>
      </c>
    </row>
    <row r="23" spans="1:5" x14ac:dyDescent="0.2">
      <c r="A23" s="3">
        <f t="shared" si="4"/>
        <v>15</v>
      </c>
      <c r="B23" s="3">
        <f t="shared" si="0"/>
        <v>0.26179938779914941</v>
      </c>
      <c r="C23" s="3">
        <f t="shared" si="1"/>
        <v>182.17607384994136</v>
      </c>
      <c r="D23" s="3">
        <f t="shared" si="2"/>
        <v>9.9700965418909899E-3</v>
      </c>
      <c r="E23" s="3">
        <f t="shared" si="3"/>
        <v>-4.6081650118164568</v>
      </c>
    </row>
    <row r="24" spans="1:5" x14ac:dyDescent="0.2">
      <c r="A24" s="3">
        <f t="shared" si="4"/>
        <v>16</v>
      </c>
      <c r="B24" s="3">
        <f t="shared" si="0"/>
        <v>0.27925268031909273</v>
      </c>
      <c r="C24" s="3">
        <f t="shared" si="1"/>
        <v>143.93084843850508</v>
      </c>
      <c r="D24" s="3">
        <f t="shared" si="2"/>
        <v>1.2867508856868286E-2</v>
      </c>
      <c r="E24" s="3">
        <f t="shared" si="3"/>
        <v>-4.3530498381245426</v>
      </c>
    </row>
    <row r="25" spans="1:5" x14ac:dyDescent="0.2">
      <c r="A25" s="3">
        <f t="shared" si="4"/>
        <v>17</v>
      </c>
      <c r="B25" s="3">
        <f t="shared" si="0"/>
        <v>0.29670597283903605</v>
      </c>
      <c r="C25" s="3">
        <f t="shared" si="1"/>
        <v>114.73751805757794</v>
      </c>
      <c r="D25" s="3">
        <f t="shared" si="2"/>
        <v>1.6354555523384808E-2</v>
      </c>
      <c r="E25" s="3">
        <f t="shared" si="3"/>
        <v>-4.1132487951642158</v>
      </c>
    </row>
    <row r="26" spans="1:5" x14ac:dyDescent="0.2">
      <c r="A26" s="3">
        <f t="shared" si="4"/>
        <v>18</v>
      </c>
      <c r="B26" s="3">
        <f t="shared" si="0"/>
        <v>0.31415926535897931</v>
      </c>
      <c r="C26" s="3">
        <f t="shared" si="1"/>
        <v>92.295004875409106</v>
      </c>
      <c r="D26" s="3">
        <f t="shared" si="2"/>
        <v>2.050776322901042E-2</v>
      </c>
      <c r="E26" s="3">
        <f t="shared" si="3"/>
        <v>-3.8869517704262178</v>
      </c>
    </row>
    <row r="27" spans="1:5" x14ac:dyDescent="0.2">
      <c r="A27" s="3">
        <f t="shared" si="4"/>
        <v>19</v>
      </c>
      <c r="B27" s="3">
        <f t="shared" si="0"/>
        <v>0.33161255787892258</v>
      </c>
      <c r="C27" s="3">
        <f t="shared" si="1"/>
        <v>74.898467041852399</v>
      </c>
      <c r="D27" s="3">
        <f t="shared" si="2"/>
        <v>2.5409430012179969E-2</v>
      </c>
      <c r="E27" s="3">
        <f t="shared" si="3"/>
        <v>-3.6726349135356608</v>
      </c>
    </row>
    <row r="28" spans="1:5" x14ac:dyDescent="0.2">
      <c r="A28" s="3">
        <f t="shared" si="4"/>
        <v>20</v>
      </c>
      <c r="B28" s="3">
        <f t="shared" si="0"/>
        <v>0.3490658503988659</v>
      </c>
      <c r="C28" s="3">
        <f t="shared" si="1"/>
        <v>61.29435562932548</v>
      </c>
      <c r="D28" s="3">
        <f t="shared" si="2"/>
        <v>3.1148113560888781E-2</v>
      </c>
      <c r="E28" s="3">
        <f t="shared" si="3"/>
        <v>-3.4690015954255529</v>
      </c>
    </row>
    <row r="29" spans="1:5" x14ac:dyDescent="0.2">
      <c r="A29" s="3">
        <f t="shared" si="4"/>
        <v>21</v>
      </c>
      <c r="B29" s="3">
        <f t="shared" si="0"/>
        <v>0.36651914291880922</v>
      </c>
      <c r="C29" s="3">
        <f t="shared" si="1"/>
        <v>50.561302217997635</v>
      </c>
      <c r="D29" s="3">
        <f t="shared" si="2"/>
        <v>3.7819221725322302E-2</v>
      </c>
      <c r="E29" s="3">
        <f t="shared" si="3"/>
        <v>-3.2749377943527147</v>
      </c>
    </row>
    <row r="30" spans="1:5" x14ac:dyDescent="0.2">
      <c r="A30" s="3">
        <f t="shared" si="4"/>
        <v>22</v>
      </c>
      <c r="B30" s="3">
        <f t="shared" si="0"/>
        <v>0.38397243543875248</v>
      </c>
      <c r="C30" s="3">
        <f t="shared" si="1"/>
        <v>42.019572320952818</v>
      </c>
      <c r="D30" s="3">
        <f t="shared" si="2"/>
        <v>4.5525718405499932E-2</v>
      </c>
      <c r="E30" s="3">
        <f t="shared" si="3"/>
        <v>-3.0894778730316919</v>
      </c>
    </row>
    <row r="31" spans="1:5" x14ac:dyDescent="0.2">
      <c r="A31" s="3">
        <f t="shared" si="4"/>
        <v>23</v>
      </c>
      <c r="B31" s="3">
        <f t="shared" si="0"/>
        <v>0.40142572795869574</v>
      </c>
      <c r="C31" s="3">
        <f t="shared" si="1"/>
        <v>35.164655797544519</v>
      </c>
      <c r="D31" s="3">
        <f t="shared" si="2"/>
        <v>5.4378959789786671E-2</v>
      </c>
      <c r="E31" s="3">
        <f t="shared" si="3"/>
        <v>-2.9117779685045928</v>
      </c>
    </row>
    <row r="32" spans="1:5" x14ac:dyDescent="0.2">
      <c r="A32" s="3">
        <f t="shared" si="4"/>
        <v>24</v>
      </c>
      <c r="B32" s="3">
        <f t="shared" si="0"/>
        <v>0.41887902047863906</v>
      </c>
      <c r="C32" s="3">
        <f t="shared" si="1"/>
        <v>29.61934482019015</v>
      </c>
      <c r="D32" s="3">
        <f t="shared" si="2"/>
        <v>6.4499678157770066E-2</v>
      </c>
      <c r="E32" s="3">
        <f t="shared" si="3"/>
        <v>-2.7410950449948737</v>
      </c>
    </row>
    <row r="33" spans="1:5" x14ac:dyDescent="0.2">
      <c r="A33" s="3">
        <f t="shared" si="4"/>
        <v>25</v>
      </c>
      <c r="B33" s="3">
        <f t="shared" si="0"/>
        <v>0.43633231299858238</v>
      </c>
      <c r="C33" s="3">
        <f t="shared" si="1"/>
        <v>25.099356458058384</v>
      </c>
      <c r="D33" s="3">
        <f t="shared" si="2"/>
        <v>7.6019133206430431E-2</v>
      </c>
      <c r="E33" s="3">
        <f t="shared" si="3"/>
        <v>-2.5767702176640137</v>
      </c>
    </row>
    <row r="34" spans="1:5" x14ac:dyDescent="0.2">
      <c r="A34" s="3">
        <f t="shared" si="4"/>
        <v>26</v>
      </c>
      <c r="B34" s="3">
        <f t="shared" si="0"/>
        <v>0.4537856055185257</v>
      </c>
      <c r="C34" s="3">
        <f t="shared" si="1"/>
        <v>21.388673262033414</v>
      </c>
      <c r="D34" s="3">
        <f t="shared" si="2"/>
        <v>8.9080454212406138E-2</v>
      </c>
      <c r="E34" s="3">
        <f t="shared" si="3"/>
        <v>-2.4182153376790936</v>
      </c>
    </row>
    <row r="35" spans="1:5" x14ac:dyDescent="0.2">
      <c r="A35" s="3">
        <f t="shared" si="4"/>
        <v>27</v>
      </c>
      <c r="B35" s="3">
        <f t="shared" si="0"/>
        <v>0.47123889803846897</v>
      </c>
      <c r="C35" s="3">
        <f t="shared" si="1"/>
        <v>18.32179521347026</v>
      </c>
      <c r="D35" s="3">
        <f t="shared" si="2"/>
        <v>0.10384020042641978</v>
      </c>
      <c r="E35" s="3">
        <f t="shared" si="3"/>
        <v>-2.2649020958816504</v>
      </c>
    </row>
    <row r="36" spans="1:5" x14ac:dyDescent="0.2">
      <c r="A36" s="3">
        <f t="shared" si="4"/>
        <v>28</v>
      </c>
      <c r="B36" s="3">
        <f t="shared" si="0"/>
        <v>0.48869219055841229</v>
      </c>
      <c r="C36" s="3">
        <f t="shared" si="1"/>
        <v>15.770897008587822</v>
      </c>
      <c r="D36" s="3">
        <f t="shared" si="2"/>
        <v>0.12047017205553125</v>
      </c>
      <c r="E36" s="3">
        <f t="shared" si="3"/>
        <v>-2.1163530915020941</v>
      </c>
    </row>
    <row r="37" spans="1:5" x14ac:dyDescent="0.2">
      <c r="A37" s="3">
        <f t="shared" si="4"/>
        <v>29</v>
      </c>
      <c r="B37" s="3">
        <f t="shared" si="0"/>
        <v>0.50614548307835561</v>
      </c>
      <c r="C37" s="3">
        <f t="shared" si="1"/>
        <v>13.636473697147851</v>
      </c>
      <c r="D37" s="3">
        <f t="shared" si="2"/>
        <v>0.13915951020499825</v>
      </c>
      <c r="E37" s="3">
        <f t="shared" si="3"/>
        <v>-1.9721344483582384</v>
      </c>
    </row>
    <row r="38" spans="1:5" x14ac:dyDescent="0.2">
      <c r="A38" s="3">
        <f t="shared" si="4"/>
        <v>30</v>
      </c>
      <c r="B38" s="3">
        <f t="shared" si="0"/>
        <v>0.52359877559829882</v>
      </c>
      <c r="C38" s="3">
        <f t="shared" si="1"/>
        <v>11.84047780826446</v>
      </c>
      <c r="D38" s="3">
        <f t="shared" si="2"/>
        <v>0.16011713144659478</v>
      </c>
      <c r="E38" s="3">
        <f t="shared" si="3"/>
        <v>-1.8318496600407559</v>
      </c>
    </row>
    <row r="39" spans="1:5" x14ac:dyDescent="0.2">
      <c r="A39" s="3">
        <f t="shared" si="4"/>
        <v>31</v>
      </c>
      <c r="B39" s="3">
        <f t="shared" si="0"/>
        <v>0.54105206811824214</v>
      </c>
      <c r="C39" s="3">
        <f t="shared" si="1"/>
        <v>10.321246291507149</v>
      </c>
      <c r="D39" s="3">
        <f t="shared" si="2"/>
        <v>0.18357455153053595</v>
      </c>
      <c r="E39" s="3">
        <f t="shared" si="3"/>
        <v>-1.6951344186242361</v>
      </c>
    </row>
    <row r="40" spans="1:5" x14ac:dyDescent="0.2">
      <c r="A40" s="3">
        <f t="shared" si="4"/>
        <v>32</v>
      </c>
      <c r="B40" s="3">
        <f t="shared" si="0"/>
        <v>0.55850536063818546</v>
      </c>
      <c r="C40" s="3">
        <f t="shared" si="1"/>
        <v>9.0297217616512242</v>
      </c>
      <c r="D40" s="3">
        <f t="shared" si="2"/>
        <v>0.20978916350837351</v>
      </c>
      <c r="E40" s="3">
        <f t="shared" si="3"/>
        <v>-1.5616522358869414</v>
      </c>
    </row>
    <row r="41" spans="1:5" x14ac:dyDescent="0.2">
      <c r="A41" s="3">
        <f t="shared" si="4"/>
        <v>33</v>
      </c>
      <c r="B41" s="3">
        <f t="shared" si="0"/>
        <v>0.57595865315812877</v>
      </c>
      <c r="C41" s="3">
        <f t="shared" si="1"/>
        <v>7.9266163788504578</v>
      </c>
      <c r="D41" s="3">
        <f t="shared" si="2"/>
        <v>0.23904804861626161</v>
      </c>
      <c r="E41" s="3">
        <f t="shared" si="3"/>
        <v>-1.4310907070211023</v>
      </c>
    </row>
    <row r="42" spans="1:5" x14ac:dyDescent="0.2">
      <c r="A42" s="3">
        <f t="shared" si="4"/>
        <v>34</v>
      </c>
      <c r="B42" s="3">
        <f t="shared" si="0"/>
        <v>0.59341194567807209</v>
      </c>
      <c r="C42" s="3">
        <f t="shared" si="1"/>
        <v>6.9802672796208647</v>
      </c>
      <c r="D42" s="3">
        <f t="shared" si="2"/>
        <v>0.27167241422501831</v>
      </c>
      <c r="E42" s="3">
        <f t="shared" si="3"/>
        <v>-1.3031582979766738</v>
      </c>
    </row>
    <row r="43" spans="1:5" x14ac:dyDescent="0.2">
      <c r="A43" s="3">
        <f t="shared" si="4"/>
        <v>35</v>
      </c>
      <c r="B43" s="3">
        <f t="shared" si="0"/>
        <v>0.6108652381980153</v>
      </c>
      <c r="C43" s="3">
        <f t="shared" si="1"/>
        <v>6.1650030998725338</v>
      </c>
      <c r="D43" s="3">
        <f t="shared" si="2"/>
        <v>0.30802277268110939</v>
      </c>
      <c r="E43" s="3">
        <f t="shared" si="3"/>
        <v>-1.177581561465459</v>
      </c>
    </row>
    <row r="44" spans="1:5" x14ac:dyDescent="0.2">
      <c r="A44" s="3">
        <f t="shared" si="4"/>
        <v>36</v>
      </c>
      <c r="B44" s="3">
        <f t="shared" si="0"/>
        <v>0.62831853071795862</v>
      </c>
      <c r="C44" s="3">
        <f t="shared" si="1"/>
        <v>5.4598909883997546</v>
      </c>
      <c r="D44" s="3">
        <f t="shared" si="2"/>
        <v>0.34850499880981189</v>
      </c>
      <c r="E44" s="3">
        <f t="shared" si="3"/>
        <v>-1.054102705097308</v>
      </c>
    </row>
    <row r="45" spans="1:5" x14ac:dyDescent="0.2">
      <c r="A45" s="3">
        <f t="shared" si="4"/>
        <v>37</v>
      </c>
      <c r="B45" s="3">
        <f t="shared" si="0"/>
        <v>0.64577182323790194</v>
      </c>
      <c r="C45" s="3">
        <f t="shared" si="1"/>
        <v>4.8477689206213439</v>
      </c>
      <c r="D45" s="3">
        <f t="shared" si="2"/>
        <v>0.39357743333317824</v>
      </c>
      <c r="E45" s="3">
        <f t="shared" si="3"/>
        <v>-0.93247744945893007</v>
      </c>
    </row>
    <row r="46" spans="1:5" x14ac:dyDescent="0.2">
      <c r="A46" s="3">
        <f t="shared" si="4"/>
        <v>38</v>
      </c>
      <c r="B46" s="3">
        <f t="shared" si="0"/>
        <v>0.66322511575784515</v>
      </c>
      <c r="C46" s="3">
        <f t="shared" si="1"/>
        <v>4.3144934385430966</v>
      </c>
      <c r="D46" s="3">
        <f t="shared" si="2"/>
        <v>0.44375923588172017</v>
      </c>
      <c r="E46" s="3">
        <f t="shared" si="3"/>
        <v>-0.81247312515452363</v>
      </c>
    </row>
    <row r="47" spans="1:5" x14ac:dyDescent="0.2">
      <c r="A47" s="3">
        <f>A46+1</f>
        <v>39</v>
      </c>
      <c r="B47" s="3">
        <f t="shared" si="0"/>
        <v>0.68067840827778847</v>
      </c>
      <c r="C47" s="3">
        <f t="shared" si="1"/>
        <v>3.8483511647419051</v>
      </c>
      <c r="D47" s="3">
        <f t="shared" si="2"/>
        <v>0.49964023645842659</v>
      </c>
      <c r="E47" s="3">
        <f t="shared" si="3"/>
        <v>-0.69386696662694192</v>
      </c>
    </row>
    <row r="48" spans="1:5" x14ac:dyDescent="0.2">
      <c r="A48" s="3">
        <f t="shared" si="4"/>
        <v>40</v>
      </c>
      <c r="B48" s="3">
        <f t="shared" si="0"/>
        <v>0.69813170079773179</v>
      </c>
      <c r="C48" s="3">
        <f t="shared" si="1"/>
        <v>3.4395956438608168</v>
      </c>
      <c r="D48" s="3">
        <f t="shared" si="2"/>
        <v>0.56189259047549878</v>
      </c>
      <c r="E48" s="3">
        <f t="shared" si="3"/>
        <v>-0.57644456750458728</v>
      </c>
    </row>
    <row r="49" spans="1:5" x14ac:dyDescent="0.2">
      <c r="A49" s="3">
        <f t="shared" ref="A49:A53" si="5">A48+1</f>
        <v>41</v>
      </c>
      <c r="B49" s="3">
        <f t="shared" si="0"/>
        <v>0.715584993317675</v>
      </c>
      <c r="C49" s="3">
        <f t="shared" si="1"/>
        <v>3.0800807011880682</v>
      </c>
      <c r="D49" s="3">
        <f t="shared" ref="D49:D53" si="6">(($H$2-4)+2*($H$2-1)*(TAN(B49)^2))/((TAN(B49)^(2*$H$2-4)*(2*($H$2-1)+($H$2-4)*TAN(B49)^2)))</f>
        <v>0.63128461284001369</v>
      </c>
      <c r="E49" s="3">
        <f t="shared" si="3"/>
        <v>-0.45999846767399494</v>
      </c>
    </row>
    <row r="50" spans="1:5" x14ac:dyDescent="0.2">
      <c r="A50" s="3">
        <f t="shared" si="5"/>
        <v>42</v>
      </c>
      <c r="B50" s="3">
        <f t="shared" si="0"/>
        <v>0.73303828583761843</v>
      </c>
      <c r="C50" s="3">
        <f t="shared" si="1"/>
        <v>2.7629685869731397</v>
      </c>
      <c r="D50" s="3">
        <f t="shared" si="6"/>
        <v>0.70869725492893021</v>
      </c>
      <c r="E50" s="3">
        <f t="shared" si="3"/>
        <v>-0.34432684656283119</v>
      </c>
    </row>
    <row r="51" spans="1:5" x14ac:dyDescent="0.2">
      <c r="A51" s="3">
        <f t="shared" si="5"/>
        <v>43</v>
      </c>
      <c r="B51" s="3">
        <f t="shared" si="0"/>
        <v>0.75049157835756164</v>
      </c>
      <c r="C51" s="3">
        <f t="shared" si="1"/>
        <v>2.4824964103744267</v>
      </c>
      <c r="D51" s="3">
        <f t="shared" si="6"/>
        <v>0.79514379977881189</v>
      </c>
      <c r="E51" s="3">
        <f t="shared" si="3"/>
        <v>-0.22923230045974002</v>
      </c>
    </row>
    <row r="52" spans="1:5" x14ac:dyDescent="0.2">
      <c r="A52" s="3">
        <f t="shared" si="5"/>
        <v>44</v>
      </c>
      <c r="B52" s="3">
        <f t="shared" si="0"/>
        <v>0.76794487087750496</v>
      </c>
      <c r="C52" s="3">
        <f t="shared" si="1"/>
        <v>2.2337882637909434</v>
      </c>
      <c r="D52" s="3">
        <f t="shared" si="6"/>
        <v>0.89179349213320003</v>
      </c>
      <c r="E52" s="3">
        <f t="shared" si="3"/>
        <v>-0.11452068426638524</v>
      </c>
    </row>
    <row r="53" spans="1:5" x14ac:dyDescent="0.2">
      <c r="A53" s="3">
        <f t="shared" si="5"/>
        <v>45</v>
      </c>
      <c r="B53" s="3">
        <f t="shared" si="0"/>
        <v>0.78539816339744828</v>
      </c>
      <c r="C53" s="3">
        <f t="shared" si="1"/>
        <v>2.0127033573448792</v>
      </c>
      <c r="D53" s="3">
        <f t="shared" si="6"/>
        <v>0.99999999999999956</v>
      </c>
      <c r="E53" s="3">
        <f t="shared" si="3"/>
        <v>-4.4408920985006271E-16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spg3</dc:creator>
  <cp:lastModifiedBy>Walker et al.</cp:lastModifiedBy>
  <dcterms:created xsi:type="dcterms:W3CDTF">2021-02-26T12:16:43Z</dcterms:created>
  <dcterms:modified xsi:type="dcterms:W3CDTF">2021-10-12T09:46:03Z</dcterms:modified>
</cp:coreProperties>
</file>