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HP\Dropbox\Publications in Progress\Pinder_portionsize\"/>
    </mc:Choice>
  </mc:AlternateContent>
  <bookViews>
    <workbookView xWindow="0" yWindow="0" windowWidth="28800" windowHeight="12440" activeTab="8"/>
  </bookViews>
  <sheets>
    <sheet name="mcc_expt1" sheetId="3" r:id="rId1"/>
    <sheet name="mcc_expt2" sheetId="5" r:id="rId2"/>
    <sheet name="mcc_expt2b" sheetId="9" r:id="rId3"/>
    <sheet name="mcc_expt3" sheetId="8" r:id="rId4"/>
    <sheet name="FPS (30-90)" sheetId="4" r:id="rId5"/>
    <sheet name="FPS (10-30)" sheetId="1" r:id="rId6"/>
    <sheet name="FPS summary" sheetId="2" r:id="rId7"/>
    <sheet name="peanutbutter" sheetId="6" r:id="rId8"/>
    <sheet name="chow" sheetId="7" r:id="rId9"/>
  </sheets>
  <calcPr calcId="152511"/>
</workbook>
</file>

<file path=xl/calcChain.xml><?xml version="1.0" encoding="utf-8"?>
<calcChain xmlns="http://schemas.openxmlformats.org/spreadsheetml/2006/main">
  <c r="E1" i="9" l="1"/>
  <c r="D1" i="9"/>
  <c r="C1" i="9"/>
  <c r="B1" i="9"/>
  <c r="E1" i="8" l="1"/>
  <c r="D1" i="8"/>
  <c r="C1" i="8"/>
  <c r="B1" i="8"/>
  <c r="E13" i="7"/>
  <c r="D13" i="7"/>
  <c r="C13" i="7"/>
  <c r="B13" i="7"/>
  <c r="E12" i="7"/>
  <c r="D12" i="7"/>
  <c r="C12" i="7"/>
  <c r="B12" i="7"/>
  <c r="E12" i="6" l="1"/>
  <c r="D12" i="6"/>
  <c r="C12" i="6"/>
  <c r="B12" i="6"/>
  <c r="E11" i="6"/>
  <c r="D11" i="6"/>
  <c r="C11" i="6"/>
  <c r="B11" i="6"/>
  <c r="E1" i="5"/>
  <c r="D1" i="5"/>
  <c r="C1" i="5"/>
  <c r="B1" i="5"/>
  <c r="H1" i="3" l="1"/>
  <c r="G1" i="3"/>
  <c r="F1" i="3"/>
  <c r="E1" i="3"/>
  <c r="D1" i="3"/>
  <c r="C1" i="3"/>
  <c r="B1" i="3"/>
  <c r="B38" i="4"/>
  <c r="E35" i="4"/>
  <c r="D35" i="4"/>
  <c r="C35" i="4"/>
  <c r="B35" i="4"/>
  <c r="E34" i="4"/>
  <c r="D34" i="4"/>
  <c r="C34" i="4"/>
  <c r="B34" i="4"/>
  <c r="E15" i="4"/>
  <c r="D15" i="4"/>
  <c r="C15" i="4"/>
  <c r="B15" i="4"/>
  <c r="E14" i="4"/>
  <c r="D14" i="4"/>
  <c r="C14" i="4"/>
  <c r="B14" i="4"/>
  <c r="V3" i="2" l="1"/>
  <c r="W3" i="2"/>
  <c r="V4" i="2"/>
  <c r="W4" i="2"/>
  <c r="V5" i="2"/>
  <c r="W5" i="2"/>
  <c r="V6" i="2"/>
  <c r="W6" i="2"/>
  <c r="V7" i="2"/>
  <c r="W7" i="2"/>
  <c r="V8" i="2"/>
  <c r="W8" i="2"/>
  <c r="V9" i="2"/>
  <c r="W9" i="2"/>
  <c r="V10" i="2"/>
  <c r="W10" i="2"/>
  <c r="U4" i="2"/>
  <c r="U5" i="2"/>
  <c r="U6" i="2"/>
  <c r="U7" i="2"/>
  <c r="U8" i="2"/>
  <c r="U9" i="2"/>
  <c r="U10" i="2"/>
  <c r="U3" i="2"/>
  <c r="T4" i="2"/>
  <c r="T5" i="2"/>
  <c r="T6" i="2"/>
  <c r="T7" i="2"/>
  <c r="T8" i="2"/>
  <c r="T9" i="2"/>
  <c r="T10" i="2"/>
  <c r="T3" i="2"/>
  <c r="R3" i="2"/>
  <c r="S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Q4" i="2"/>
  <c r="Q5" i="2"/>
  <c r="Q6" i="2"/>
  <c r="Q7" i="2"/>
  <c r="Q8" i="2"/>
  <c r="Q9" i="2"/>
  <c r="Q10" i="2"/>
  <c r="Q3" i="2"/>
  <c r="E12" i="1"/>
  <c r="D12" i="1"/>
  <c r="C12" i="1"/>
  <c r="B12" i="1"/>
  <c r="E11" i="1"/>
  <c r="D11" i="1"/>
  <c r="C11" i="1"/>
  <c r="B11" i="1"/>
</calcChain>
</file>

<file path=xl/sharedStrings.xml><?xml version="1.0" encoding="utf-8"?>
<sst xmlns="http://schemas.openxmlformats.org/spreadsheetml/2006/main" count="68" uniqueCount="25">
  <si>
    <t>Rat</t>
  </si>
  <si>
    <t>mean</t>
  </si>
  <si>
    <t>SD</t>
  </si>
  <si>
    <t>rat</t>
  </si>
  <si>
    <t>FPS01</t>
  </si>
  <si>
    <t>FPS02</t>
  </si>
  <si>
    <t>FPS03</t>
  </si>
  <si>
    <t>FPS04</t>
  </si>
  <si>
    <t>FPS05</t>
  </si>
  <si>
    <t>FPS06</t>
  </si>
  <si>
    <t>FPS07</t>
  </si>
  <si>
    <t>FPS08</t>
  </si>
  <si>
    <t>Week 1</t>
  </si>
  <si>
    <t>Week 2</t>
  </si>
  <si>
    <t>Averaged data</t>
  </si>
  <si>
    <t>Pellets</t>
  </si>
  <si>
    <t>Week 3 (Less pellets)</t>
  </si>
  <si>
    <t>Amount of pellets</t>
  </si>
  <si>
    <t xml:space="preserve">Rat </t>
  </si>
  <si>
    <t>Mean</t>
  </si>
  <si>
    <t xml:space="preserve">Standard mean error </t>
  </si>
  <si>
    <t xml:space="preserve">Mean </t>
  </si>
  <si>
    <t>Standard error</t>
  </si>
  <si>
    <t>SEM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</si>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</sst>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3" xfId="0" applyBorder="1"/>
    <xf numFmtId="164" fontId="0" fillId="0" borderId="1" xfId="0" applyNumberFormat="1" applyBorder="1"/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/>
    <xf numFmtId="0" fontId="1" fillId="3" borderId="1" xfId="0" applyFont="1" applyFill="1" applyBorder="1"/>
    <xf numFmtId="164" fontId="0" fillId="0" borderId="1" xfId="0" applyNumberFormat="1" applyBorder="1"/>
    <xf numFmtId="0" fontId="0" fillId="0" borderId="1" xfId="0" applyFill="1" applyBorder="1"/>
    <xf numFmtId="0" fontId="1" fillId="2" borderId="1" xfId="0" applyFont="1" applyFill="1" applyBorder="1"/>
    <xf numFmtId="0" fontId="1" fillId="0" borderId="1" xfId="0" applyFont="1" applyBorder="1"/>
    <xf numFmtId="164" fontId="0" fillId="0" borderId="3" xfId="0" applyNumberFormat="1" applyBorder="1"/>
    <xf numFmtId="0" fontId="1" fillId="0" borderId="2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5" xfId="0" applyBorder="1"/>
    <xf numFmtId="0" fontId="0" fillId="0" borderId="0" xfId="0" quotePrefix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Mean number of pellets eaten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'FPS (30-90)'!$A$14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'FPS (30-90)'!$B$15:$E$15</c:f>
                <c:numCache>
                  <c:formatCode>General</c:formatCode>
                  <c:ptCount val="4"/>
                  <c:pt idx="0">
                    <c:v>3.0995391362495903</c:v>
                  </c:pt>
                  <c:pt idx="1">
                    <c:v>4.6461869927316286</c:v>
                  </c:pt>
                  <c:pt idx="2">
                    <c:v>2.8311879132265307</c:v>
                  </c:pt>
                  <c:pt idx="3">
                    <c:v>2.8248735749207809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'FPS (30-90)'!$B$3:$E$3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(30-90)'!$B$14:$E$14</c:f>
              <c:numCache>
                <c:formatCode>General</c:formatCode>
                <c:ptCount val="4"/>
                <c:pt idx="0">
                  <c:v>15.5</c:v>
                </c:pt>
                <c:pt idx="1">
                  <c:v>17.125</c:v>
                </c:pt>
                <c:pt idx="2">
                  <c:v>17.125</c:v>
                </c:pt>
                <c:pt idx="3">
                  <c:v>16.125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52104"/>
        <c:axId val="210022144"/>
      </c:barChart>
      <c:catAx>
        <c:axId val="210252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</a:t>
                </a:r>
                <a:r>
                  <a:rPr lang="en-GB" baseline="0"/>
                  <a:t> delivered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22144"/>
        <c:crosses val="autoZero"/>
        <c:auto val="1"/>
        <c:lblAlgn val="ctr"/>
        <c:lblOffset val="100"/>
        <c:noMultiLvlLbl val="0"/>
      </c:catAx>
      <c:valAx>
        <c:axId val="21002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pellets eaten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52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chow!$B$13:$E$13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0.55901699437494745</c:v>
                  </c:pt>
                  <c:pt idx="2">
                    <c:v>0.37499999999999994</c:v>
                  </c:pt>
                  <c:pt idx="3">
                    <c:v>0.61961969903205261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chow!$B$1:$E$1</c:f>
              <c:numCache>
                <c:formatCode>General</c:formatCode>
                <c:ptCount val="4"/>
                <c:pt idx="0">
                  <c:v>15</c:v>
                </c:pt>
                <c:pt idx="1">
                  <c:v>22</c:v>
                </c:pt>
                <c:pt idx="2">
                  <c:v>30</c:v>
                </c:pt>
                <c:pt idx="3">
                  <c:v>45</c:v>
                </c:pt>
              </c:numCache>
            </c:numRef>
          </c:cat>
          <c:val>
            <c:numRef>
              <c:f>chow!$B$12:$E$12</c:f>
              <c:numCache>
                <c:formatCode>General</c:formatCode>
                <c:ptCount val="4"/>
                <c:pt idx="0">
                  <c:v>6</c:v>
                </c:pt>
                <c:pt idx="1">
                  <c:v>6.25</c:v>
                </c:pt>
                <c:pt idx="2">
                  <c:v>6.375</c:v>
                </c:pt>
                <c:pt idx="3">
                  <c:v>6.75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17408"/>
        <c:axId val="211217800"/>
      </c:barChart>
      <c:catAx>
        <c:axId val="211217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size of chow portion (g)</a:t>
                </a:r>
              </a:p>
            </c:rich>
          </c:tx>
          <c:layout>
            <c:manualLayout>
              <c:xMode val="edge"/>
              <c:yMode val="edge"/>
              <c:x val="0.46561679790026245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7800"/>
        <c:crosses val="autoZero"/>
        <c:auto val="1"/>
        <c:lblAlgn val="ctr"/>
        <c:lblOffset val="100"/>
        <c:noMultiLvlLbl val="0"/>
      </c:catAx>
      <c:valAx>
        <c:axId val="21121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 of chow eaten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7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chow!$A$2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chow!$B$2:$E$2</c:f>
              <c:numCache>
                <c:formatCode>General</c:formatCode>
                <c:ptCount val="4"/>
                <c:pt idx="0">
                  <c:v>7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chow!$A$3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chow!$B$3:$E$3</c:f>
              <c:numCache>
                <c:formatCode>General</c:formatCode>
                <c:ptCount val="4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chow!$A$4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chow!$B$4:$E$4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chow!$A$5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chow!$B$5:$E$5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chow!$A$6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chow!$B$6:$E$6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chow!$A$7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chow!$B$7:$E$7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chow!$A$8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chow!$B$8:$E$8</c:f>
              <c:numCache>
                <c:formatCode>General</c:formatCode>
                <c:ptCount val="4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chow!$A$9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chow!$B$9:$E$9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18584"/>
        <c:axId val="211218976"/>
      </c:lineChart>
      <c:catAx>
        <c:axId val="21121858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8976"/>
        <c:crosses val="autoZero"/>
        <c:auto val="1"/>
        <c:lblAlgn val="ctr"/>
        <c:lblOffset val="100"/>
        <c:noMultiLvlLbl val="0"/>
      </c:catAx>
      <c:valAx>
        <c:axId val="21121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</a:t>
            </a:r>
            <a:r>
              <a:rPr lang="en-GB" baseline="0"/>
              <a:t> of pellets eaten for each pellet delivery for each rat </a:t>
            </a:r>
            <a:endParaRPr lang="en-GB"/>
          </a:p>
        </c:rich>
      </c:tx>
      <c:layout>
        <c:manualLayout>
          <c:xMode val="edge"/>
          <c:yMode val="edge"/>
          <c:x val="0.21926573486422071"/>
          <c:y val="2.07253886010362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005875213419911E-2"/>
          <c:y val="7.2538860103626937E-2"/>
          <c:w val="0.90678421536011933"/>
          <c:h val="0.72960820311968777"/>
        </c:manualLayout>
      </c:layout>
      <c:lineChart>
        <c:grouping val="standard"/>
        <c:varyColors val="0"/>
        <c:ser>
          <c:idx val="0"/>
          <c:order val="0"/>
          <c:tx>
            <c:v>Rat 1</c:v>
          </c:tx>
          <c:spPr>
            <a:ln w="28575" cap="rnd">
              <a:solidFill>
                <a:srgbClr val="F23ED0"/>
              </a:solidFill>
              <a:round/>
            </a:ln>
            <a:effectLst/>
          </c:spPr>
          <c:marker>
            <c:symbol val="none"/>
          </c:marker>
          <c:cat>
            <c:numRef>
              <c:f>'FPS (30-90)'!$B$3:$E$3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(30-90)'!$B$4:$E$4</c:f>
              <c:numCache>
                <c:formatCode>0.0</c:formatCode>
                <c:ptCount val="4"/>
                <c:pt idx="0" formatCode="General">
                  <c:v>11</c:v>
                </c:pt>
                <c:pt idx="1">
                  <c:v>14</c:v>
                </c:pt>
                <c:pt idx="2">
                  <c:v>20</c:v>
                </c:pt>
                <c:pt idx="3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Rat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'FPS (30-90)'!$B$3:$E$3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(30-90)'!$B$5:$E$5</c:f>
              <c:numCache>
                <c:formatCode>0.0</c:formatCode>
                <c:ptCount val="4"/>
                <c:pt idx="0">
                  <c:v>9</c:v>
                </c:pt>
                <c:pt idx="1">
                  <c:v>9</c:v>
                </c:pt>
                <c:pt idx="2">
                  <c:v>22</c:v>
                </c:pt>
                <c:pt idx="3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v>Rat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'FPS (30-90)'!$B$6:$E$6</c:f>
              <c:numCache>
                <c:formatCode>0.0</c:formatCode>
                <c:ptCount val="4"/>
                <c:pt idx="0">
                  <c:v>11</c:v>
                </c:pt>
                <c:pt idx="1">
                  <c:v>48</c:v>
                </c:pt>
                <c:pt idx="2">
                  <c:v>18</c:v>
                </c:pt>
                <c:pt idx="3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v>Rat 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'FPS (30-90)'!$B$3:$E$3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(30-90)'!$B$7:$E$7</c:f>
              <c:numCache>
                <c:formatCode>0.0</c:formatCode>
                <c:ptCount val="4"/>
                <c:pt idx="0">
                  <c:v>17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smooth val="0"/>
        </c:ser>
        <c:ser>
          <c:idx val="4"/>
          <c:order val="4"/>
          <c:tx>
            <c:v>Rat 5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'FPS (30-90)'!$B$3:$E$3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(30-90)'!$B$7:$E$7</c:f>
              <c:numCache>
                <c:formatCode>0.0</c:formatCode>
                <c:ptCount val="4"/>
                <c:pt idx="0">
                  <c:v>17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v>Rat 6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'FPS (30-90)'!$B$9:$E$9</c:f>
              <c:numCache>
                <c:formatCode>0.0</c:formatCode>
                <c:ptCount val="4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16</c:v>
                </c:pt>
              </c:numCache>
            </c:numRef>
          </c:val>
          <c:smooth val="0"/>
        </c:ser>
        <c:ser>
          <c:idx val="6"/>
          <c:order val="6"/>
          <c:tx>
            <c:v>Rat 7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'FPS (30-90)'!$B$10:$E$10</c:f>
              <c:numCache>
                <c:formatCode>0.0</c:formatCode>
                <c:ptCount val="4"/>
                <c:pt idx="0">
                  <c:v>10</c:v>
                </c:pt>
                <c:pt idx="1">
                  <c:v>17</c:v>
                </c:pt>
                <c:pt idx="2">
                  <c:v>11</c:v>
                </c:pt>
                <c:pt idx="3">
                  <c:v>8</c:v>
                </c:pt>
              </c:numCache>
            </c:numRef>
          </c:val>
          <c:smooth val="0"/>
        </c:ser>
        <c:ser>
          <c:idx val="7"/>
          <c:order val="7"/>
          <c:tx>
            <c:v>Rat 8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'FPS (30-90)'!$B$11:$E$11</c:f>
              <c:numCache>
                <c:formatCode>0.0</c:formatCode>
                <c:ptCount val="4"/>
                <c:pt idx="0">
                  <c:v>28</c:v>
                </c:pt>
                <c:pt idx="1">
                  <c:v>20</c:v>
                </c:pt>
                <c:pt idx="2">
                  <c:v>33</c:v>
                </c:pt>
                <c:pt idx="3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844488"/>
        <c:axId val="210853064"/>
      </c:lineChart>
      <c:catAx>
        <c:axId val="210844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delivered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53064"/>
        <c:crosses val="autoZero"/>
        <c:auto val="1"/>
        <c:lblAlgn val="ctr"/>
        <c:lblOffset val="100"/>
        <c:noMultiLvlLbl val="0"/>
      </c:catAx>
      <c:valAx>
        <c:axId val="210853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pellets eaten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4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407249045155325"/>
          <c:y val="0.9140755851114466"/>
          <c:w val="0.6818984498138656"/>
          <c:h val="5.8290563420505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number of pellets eaten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'FPS (30-90)'!$A$34</c:f>
              <c:strCache>
                <c:ptCount val="1"/>
                <c:pt idx="0">
                  <c:v>Mean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(30-90)'!$B$34:$E$34</c:f>
              <c:numCache>
                <c:formatCode>0.0</c:formatCode>
                <c:ptCount val="4"/>
                <c:pt idx="0">
                  <c:v>13</c:v>
                </c:pt>
                <c:pt idx="1">
                  <c:v>18.125</c:v>
                </c:pt>
                <c:pt idx="2">
                  <c:v>18.25</c:v>
                </c:pt>
                <c:pt idx="3">
                  <c:v>16.875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54920"/>
        <c:axId val="210876712"/>
      </c:barChart>
      <c:catAx>
        <c:axId val="211354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delivered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76712"/>
        <c:crosses val="autoZero"/>
        <c:auto val="1"/>
        <c:lblAlgn val="ctr"/>
        <c:lblOffset val="100"/>
        <c:noMultiLvlLbl val="0"/>
      </c:catAx>
      <c:valAx>
        <c:axId val="21087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pellets eaten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number of pellets eaten for each pellet delivery for each rat </a:t>
            </a:r>
          </a:p>
          <a:p>
            <a:pPr algn="ctr" rtl="0">
              <a:def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en-GB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'FPS (30-90)'!$A$25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(30-90)'!$B$25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'FPS (30-90)'!$A$26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(30-90)'!$B$26:$E$26</c:f>
              <c:numCache>
                <c:formatCode>General</c:formatCode>
                <c:ptCount val="4"/>
                <c:pt idx="0">
                  <c:v>13</c:v>
                </c:pt>
                <c:pt idx="1">
                  <c:v>12</c:v>
                </c:pt>
                <c:pt idx="2">
                  <c:v>7</c:v>
                </c:pt>
                <c:pt idx="3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'FPS (30-90)'!$A$27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(30-90)'!$B$27:$E$27</c:f>
              <c:numCache>
                <c:formatCode>General</c:formatCode>
                <c:ptCount val="4"/>
                <c:pt idx="0">
                  <c:v>12</c:v>
                </c:pt>
                <c:pt idx="1">
                  <c:v>15</c:v>
                </c:pt>
                <c:pt idx="2">
                  <c:v>10</c:v>
                </c:pt>
                <c:pt idx="3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'FPS (30-90)'!$A$28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(30-90)'!$B$28:$E$28</c:f>
              <c:numCache>
                <c:formatCode>General</c:formatCode>
                <c:ptCount val="4"/>
                <c:pt idx="0">
                  <c:v>13</c:v>
                </c:pt>
                <c:pt idx="1">
                  <c:v>9</c:v>
                </c:pt>
                <c:pt idx="2">
                  <c:v>15</c:v>
                </c:pt>
                <c:pt idx="3">
                  <c:v>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'FPS (30-90)'!$A$29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(30-90)'!$B$29:$E$29</c:f>
              <c:numCache>
                <c:formatCode>General</c:formatCode>
                <c:ptCount val="4"/>
                <c:pt idx="0">
                  <c:v>5</c:v>
                </c:pt>
                <c:pt idx="1">
                  <c:v>48</c:v>
                </c:pt>
                <c:pt idx="2">
                  <c:v>48</c:v>
                </c:pt>
                <c:pt idx="3">
                  <c:v>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'FPS (30-90)'!$A$30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(30-90)'!$B$30:$E$30</c:f>
              <c:numCache>
                <c:formatCode>General</c:formatCode>
                <c:ptCount val="4"/>
                <c:pt idx="0">
                  <c:v>14</c:v>
                </c:pt>
                <c:pt idx="1">
                  <c:v>14</c:v>
                </c:pt>
                <c:pt idx="2">
                  <c:v>27</c:v>
                </c:pt>
                <c:pt idx="3">
                  <c:v>18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'FPS (30-90)'!$A$31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(30-90)'!$B$31:$E$31</c:f>
              <c:numCache>
                <c:formatCode>General</c:formatCode>
                <c:ptCount val="4"/>
                <c:pt idx="0">
                  <c:v>13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'FPS (30-90)'!$A$32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(30-90)'!$B$32:$E$32</c:f>
              <c:numCache>
                <c:formatCode>General</c:formatCode>
                <c:ptCount val="4"/>
                <c:pt idx="0">
                  <c:v>21</c:v>
                </c:pt>
                <c:pt idx="1">
                  <c:v>27</c:v>
                </c:pt>
                <c:pt idx="2">
                  <c:v>19</c:v>
                </c:pt>
                <c:pt idx="3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07600"/>
        <c:axId val="211007984"/>
      </c:lineChart>
      <c:catAx>
        <c:axId val="211007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delivered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07984"/>
        <c:crosses val="autoZero"/>
        <c:auto val="1"/>
        <c:lblAlgn val="ctr"/>
        <c:lblOffset val="100"/>
        <c:noMultiLvlLbl val="0"/>
      </c:catAx>
      <c:valAx>
        <c:axId val="21100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eaten 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0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comaprison of the mean number of</a:t>
            </a:r>
            <a:r>
              <a:rPr lang="en-GB" baseline="0"/>
              <a:t> pellets eaten for week 1 and 2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'FPS (30-90)'!$A$1</c:f>
              <c:strCache>
                <c:ptCount val="1"/>
                <c:pt idx="0">
                  <c:v>Week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(30-90)'!$B$14:$E$14</c:f>
              <c:numCache>
                <c:formatCode>General</c:formatCode>
                <c:ptCount val="4"/>
                <c:pt idx="0">
                  <c:v>15.5</c:v>
                </c:pt>
                <c:pt idx="1">
                  <c:v>17.125</c:v>
                </c:pt>
                <c:pt idx="2">
                  <c:v>17.125</c:v>
                </c:pt>
                <c:pt idx="3">
                  <c:v>16.125</c:v>
                </c:pt>
              </c:numCache>
            </c:numRef>
          </c:val>
        </c:ser>
        <c:ser>
          <c:idx val="1"/>
          <c:order val="1"/>
          <c:tx>
            <c:strRef>
              <c:f>'FPS (30-90)'!$A$22</c:f>
              <c:strCache>
                <c:ptCount val="1"/>
                <c:pt idx="0">
                  <c:v>Week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'FPS (30-90)'!$B$24:$E$24</c:f>
              <c:numCache>
                <c:formatCode>General</c:formatCode>
                <c:ptCount val="4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</c:numCache>
            </c:numRef>
          </c:cat>
          <c:val>
            <c:numRef>
              <c:f>'FPS (30-90)'!$B$34:$E$34</c:f>
              <c:numCache>
                <c:formatCode>0.0</c:formatCode>
                <c:ptCount val="4"/>
                <c:pt idx="0">
                  <c:v>13</c:v>
                </c:pt>
                <c:pt idx="1">
                  <c:v>18.125</c:v>
                </c:pt>
                <c:pt idx="2">
                  <c:v>18.25</c:v>
                </c:pt>
                <c:pt idx="3">
                  <c:v>16.875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079136"/>
        <c:axId val="211062096"/>
      </c:barChart>
      <c:catAx>
        <c:axId val="2110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deliverd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2096"/>
        <c:crosses val="autoZero"/>
        <c:auto val="1"/>
        <c:lblAlgn val="ctr"/>
        <c:lblOffset val="100"/>
        <c:noMultiLvlLbl val="0"/>
      </c:catAx>
      <c:valAx>
        <c:axId val="21106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pellets eaten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7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Mean number of pellets eaten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'FPS (10-30)'!$B$12:$E$12</c:f>
                <c:numCache>
                  <c:formatCode>General</c:formatCode>
                  <c:ptCount val="4"/>
                  <c:pt idx="0">
                    <c:v>0.49776285231308409</c:v>
                  </c:pt>
                  <c:pt idx="1">
                    <c:v>1.09279294862816</c:v>
                  </c:pt>
                  <c:pt idx="2">
                    <c:v>1.9525624189766635</c:v>
                  </c:pt>
                  <c:pt idx="3">
                    <c:v>2.1630005613895316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(10-30)'!$B$11:$E$11</c:f>
              <c:numCache>
                <c:formatCode>General</c:formatCode>
                <c:ptCount val="4"/>
                <c:pt idx="0">
                  <c:v>9.375</c:v>
                </c:pt>
                <c:pt idx="1">
                  <c:v>12.875</c:v>
                </c:pt>
                <c:pt idx="2">
                  <c:v>16.75</c:v>
                </c:pt>
                <c:pt idx="3">
                  <c:v>19.5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063272"/>
        <c:axId val="211063664"/>
      </c:barChart>
      <c:catAx>
        <c:axId val="211063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</a:t>
                </a:r>
                <a:r>
                  <a:rPr lang="en-GB" baseline="0"/>
                  <a:t> pellets delivered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3664"/>
        <c:crosses val="autoZero"/>
        <c:auto val="1"/>
        <c:lblAlgn val="ctr"/>
        <c:lblOffset val="100"/>
        <c:noMultiLvlLbl val="0"/>
      </c:catAx>
      <c:valAx>
        <c:axId val="21106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eaten</a:t>
                </a:r>
                <a:r>
                  <a:rPr lang="en-GB" baseline="0"/>
                  <a:t> 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pellets</a:t>
            </a:r>
            <a:r>
              <a:rPr lang="en-GB" baseline="0"/>
              <a:t> eaten for each rat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'FPS (10-30)'!$A$2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(10-30)'!$B$2:$E$2</c:f>
              <c:numCache>
                <c:formatCode>General</c:formatCode>
                <c:ptCount val="4"/>
                <c:pt idx="0">
                  <c:v>10</c:v>
                </c:pt>
                <c:pt idx="1">
                  <c:v>11</c:v>
                </c:pt>
                <c:pt idx="2">
                  <c:v>20</c:v>
                </c:pt>
                <c:pt idx="3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'FPS (10-30)'!$A$3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(10-30)'!$B$3:$E$3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'FPS (10-30)'!$A$4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(10-30)'!$B$4:$E$4</c:f>
              <c:numCache>
                <c:formatCode>General</c:formatCode>
                <c:ptCount val="4"/>
                <c:pt idx="0">
                  <c:v>10</c:v>
                </c:pt>
                <c:pt idx="1">
                  <c:v>14</c:v>
                </c:pt>
                <c:pt idx="2">
                  <c:v>20</c:v>
                </c:pt>
                <c:pt idx="3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'FPS (10-30)'!$A$5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(10-30)'!$B$5:$E$5</c:f>
              <c:numCache>
                <c:formatCode>General</c:formatCode>
                <c:ptCount val="4"/>
                <c:pt idx="0">
                  <c:v>9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'FPS (10-30)'!$A$6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(10-30)'!$B$6:$E$6</c:f>
              <c:numCache>
                <c:formatCode>General</c:formatCode>
                <c:ptCount val="4"/>
                <c:pt idx="0">
                  <c:v>10</c:v>
                </c:pt>
                <c:pt idx="1">
                  <c:v>14</c:v>
                </c:pt>
                <c:pt idx="2">
                  <c:v>19</c:v>
                </c:pt>
                <c:pt idx="3">
                  <c:v>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'FPS (10-30)'!$A$7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(10-30)'!$B$7:$E$7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'FPS (10-30)'!$A$8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(10-30)'!$B$8:$E$8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12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'FPS (10-30)'!$A$9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'FPS (10-30)'!$B$1:$E$1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'FPS (10-30)'!$B$9:$E$9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19</c:v>
                </c:pt>
                <c:pt idx="3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62880"/>
        <c:axId val="211061704"/>
      </c:lineChart>
      <c:catAx>
        <c:axId val="211062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pellets delivered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1704"/>
        <c:crosses val="autoZero"/>
        <c:auto val="1"/>
        <c:lblAlgn val="ctr"/>
        <c:lblOffset val="100"/>
        <c:noMultiLvlLbl val="0"/>
      </c:catAx>
      <c:valAx>
        <c:axId val="21106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pellets eaten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amount of peanut</a:t>
            </a:r>
            <a:r>
              <a:rPr lang="en-US" baseline="0"/>
              <a:t> butter eaten for each portion</a:t>
            </a:r>
            <a:endParaRPr lang="en-US"/>
          </a:p>
        </c:rich>
      </c:tx>
      <c:layout>
        <c:manualLayout>
          <c:xMode val="edge"/>
          <c:yMode val="edge"/>
          <c:x val="0.14014552393119345"/>
          <c:y val="3.688335102959729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peanutbutter!$A$11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peanutbutter!$B$12:$E$12</c:f>
                <c:numCache>
                  <c:formatCode>General</c:formatCode>
                  <c:ptCount val="4"/>
                  <c:pt idx="0">
                    <c:v>0.20605997739909221</c:v>
                  </c:pt>
                  <c:pt idx="1">
                    <c:v>0.28855551582717293</c:v>
                  </c:pt>
                  <c:pt idx="2">
                    <c:v>0.16593821462046818</c:v>
                  </c:pt>
                  <c:pt idx="3">
                    <c:v>0.17694833790040046</c:v>
                  </c:pt>
                </c:numCache>
              </c:numRef>
            </c:plus>
            <c:minus>
              <c:numRef>
                <c:f>peanutbutter!$B$12:$E$12</c:f>
                <c:numCache>
                  <c:formatCode>General</c:formatCode>
                  <c:ptCount val="4"/>
                  <c:pt idx="0">
                    <c:v>0.20605997739909221</c:v>
                  </c:pt>
                  <c:pt idx="1">
                    <c:v>0.28855551582717293</c:v>
                  </c:pt>
                  <c:pt idx="2">
                    <c:v>0.16593821462046818</c:v>
                  </c:pt>
                  <c:pt idx="3">
                    <c:v>0.17694833790040046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peanutbutter!$B$11:$E$11</c:f>
              <c:numCache>
                <c:formatCode>General</c:formatCode>
                <c:ptCount val="4"/>
                <c:pt idx="0">
                  <c:v>1.4099999999999997</c:v>
                </c:pt>
                <c:pt idx="1">
                  <c:v>1.48</c:v>
                </c:pt>
                <c:pt idx="2">
                  <c:v>1.1062499999999997</c:v>
                </c:pt>
                <c:pt idx="3">
                  <c:v>1.3050000000000004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060920"/>
        <c:axId val="211064448"/>
      </c:barChart>
      <c:catAx>
        <c:axId val="21106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Peanutbutter portion size in (g)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4448"/>
        <c:crosses val="autoZero"/>
        <c:auto val="1"/>
        <c:lblAlgn val="ctr"/>
        <c:lblOffset val="100"/>
        <c:noMultiLvlLbl val="0"/>
      </c:catAx>
      <c:valAx>
        <c:axId val="21106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</a:t>
                </a:r>
                <a:r>
                  <a:rPr lang="en-GB" baseline="0"/>
                  <a:t> of peanut butter eaten in (g)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60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 amount</a:t>
            </a:r>
            <a:r>
              <a:rPr lang="en-GB" baseline="0"/>
              <a:t> of peanut butter eaten by each rat</a:t>
            </a:r>
            <a:endParaRPr lang="en-GB"/>
          </a:p>
        </c:rich>
      </c:tx>
      <c:layout>
        <c:manualLayout>
          <c:xMode val="edge"/>
          <c:yMode val="edge"/>
          <c:x val="0.12310411198600175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peanutbutter!$A$2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peanutbutter!$B$2:$E$2</c:f>
              <c:numCache>
                <c:formatCode>General</c:formatCode>
                <c:ptCount val="4"/>
                <c:pt idx="0">
                  <c:v>1.4900000000000002</c:v>
                </c:pt>
                <c:pt idx="1">
                  <c:v>1.3100000000000005</c:v>
                </c:pt>
                <c:pt idx="2">
                  <c:v>0.79999999999999893</c:v>
                </c:pt>
                <c:pt idx="3">
                  <c:v>1.4400000000000013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peanutbutter!$A$3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peanutbutter!$B$3:$E$3</c:f>
              <c:numCache>
                <c:formatCode>General</c:formatCode>
                <c:ptCount val="4"/>
                <c:pt idx="0">
                  <c:v>1.6300000000000008</c:v>
                </c:pt>
                <c:pt idx="1">
                  <c:v>1.6700000000000017</c:v>
                </c:pt>
                <c:pt idx="2">
                  <c:v>1.3200000000000003</c:v>
                </c:pt>
                <c:pt idx="3">
                  <c:v>0.62999999999999901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peanutbutter!$A$4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peanutbutter!$B$4:$E$4</c:f>
              <c:numCache>
                <c:formatCode>General</c:formatCode>
                <c:ptCount val="4"/>
                <c:pt idx="0">
                  <c:v>0.31999999999999851</c:v>
                </c:pt>
                <c:pt idx="1">
                  <c:v>0.85999999999999943</c:v>
                </c:pt>
                <c:pt idx="2">
                  <c:v>0.64000000000000057</c:v>
                </c:pt>
                <c:pt idx="3">
                  <c:v>1.0599999999999987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peanutbutter!$A$5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peanutbutter!$B$5:$E$5</c:f>
              <c:numCache>
                <c:formatCode>General</c:formatCode>
                <c:ptCount val="4"/>
                <c:pt idx="0">
                  <c:v>1.83</c:v>
                </c:pt>
                <c:pt idx="1">
                  <c:v>1.879999999999999</c:v>
                </c:pt>
                <c:pt idx="2">
                  <c:v>0.89000000000000057</c:v>
                </c:pt>
                <c:pt idx="3">
                  <c:v>1.2600000000000016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peanutbutter!$A$6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peanutbutter!$B$6:$E$6</c:f>
              <c:numCache>
                <c:formatCode>General</c:formatCode>
                <c:ptCount val="4"/>
                <c:pt idx="0">
                  <c:v>1.7300000000000004</c:v>
                </c:pt>
                <c:pt idx="1">
                  <c:v>3.24</c:v>
                </c:pt>
                <c:pt idx="2">
                  <c:v>1.5999999999999996</c:v>
                </c:pt>
                <c:pt idx="3">
                  <c:v>2.0100000000000016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peanutbutter!$A$7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peanutbutter!$B$7:$E$7</c:f>
              <c:numCache>
                <c:formatCode>General</c:formatCode>
                <c:ptCount val="4"/>
                <c:pt idx="0">
                  <c:v>2.169999999999999</c:v>
                </c:pt>
                <c:pt idx="1">
                  <c:v>1.1300000000000008</c:v>
                </c:pt>
                <c:pt idx="2">
                  <c:v>1.6099999999999994</c:v>
                </c:pt>
                <c:pt idx="3">
                  <c:v>1.8599999999999977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peanutbutter!$A$8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peanutbutter!$B$8:$E$8</c:f>
              <c:numCache>
                <c:formatCode>General</c:formatCode>
                <c:ptCount val="4"/>
                <c:pt idx="0">
                  <c:v>0.9399999999999995</c:v>
                </c:pt>
                <c:pt idx="1">
                  <c:v>0.64999999999999858</c:v>
                </c:pt>
                <c:pt idx="2">
                  <c:v>1.5499999999999989</c:v>
                </c:pt>
                <c:pt idx="3">
                  <c:v>1.490000000000002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peanutbutter!$A$9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peanutbutter!$B$1:$E$1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</c:numCache>
            </c:numRef>
          </c:cat>
          <c:val>
            <c:numRef>
              <c:f>peanutbutter!$B$9:$E$9</c:f>
              <c:numCache>
                <c:formatCode>General</c:formatCode>
                <c:ptCount val="4"/>
                <c:pt idx="0">
                  <c:v>1.17</c:v>
                </c:pt>
                <c:pt idx="1">
                  <c:v>1.0999999999999996</c:v>
                </c:pt>
                <c:pt idx="2">
                  <c:v>0.4399999999999995</c:v>
                </c:pt>
                <c:pt idx="3">
                  <c:v>0.69000000000000128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16232"/>
        <c:axId val="211216624"/>
      </c:lineChart>
      <c:catAx>
        <c:axId val="211216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peanut buter portion size</a:t>
                </a:r>
                <a:r>
                  <a:rPr lang="en-GB" baseline="0"/>
                  <a:t> in (g)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6624"/>
        <c:crosses val="autoZero"/>
        <c:auto val="1"/>
        <c:lblAlgn val="ctr"/>
        <c:lblOffset val="100"/>
        <c:noMultiLvlLbl val="0"/>
      </c:catAx>
      <c:valAx>
        <c:axId val="21121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 of</a:t>
                </a:r>
                <a:r>
                  <a:rPr lang="en-GB" baseline="0"/>
                  <a:t> peanut butter eaten(g)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1</xdr:row>
      <xdr:rowOff>23812</xdr:rowOff>
    </xdr:from>
    <xdr:to>
      <xdr:col>13</xdr:col>
      <xdr:colOff>400050</xdr:colOff>
      <xdr:row>15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376236</xdr:colOff>
      <xdr:row>0</xdr:row>
      <xdr:rowOff>152400</xdr:rowOff>
    </xdr:from>
    <xdr:to>
      <xdr:col>27</xdr:col>
      <xdr:colOff>104775</xdr:colOff>
      <xdr:row>20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22</xdr:row>
      <xdr:rowOff>157162</xdr:rowOff>
    </xdr:from>
    <xdr:to>
      <xdr:col>13</xdr:col>
      <xdr:colOff>304800</xdr:colOff>
      <xdr:row>37</xdr:row>
      <xdr:rowOff>42862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461962</xdr:colOff>
      <xdr:row>22</xdr:row>
      <xdr:rowOff>52387</xdr:rowOff>
    </xdr:from>
    <xdr:to>
      <xdr:col>25</xdr:col>
      <xdr:colOff>476250</xdr:colOff>
      <xdr:row>36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361950</xdr:colOff>
      <xdr:row>38</xdr:row>
      <xdr:rowOff>147637</xdr:rowOff>
    </xdr:from>
    <xdr:to>
      <xdr:col>7</xdr:col>
      <xdr:colOff>57150</xdr:colOff>
      <xdr:row>53</xdr:row>
      <xdr:rowOff>33337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</xdr:row>
      <xdr:rowOff>71437</xdr:rowOff>
    </xdr:from>
    <xdr:to>
      <xdr:col>14</xdr:col>
      <xdr:colOff>428625</xdr:colOff>
      <xdr:row>15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128587</xdr:colOff>
      <xdr:row>16</xdr:row>
      <xdr:rowOff>128587</xdr:rowOff>
    </xdr:from>
    <xdr:to>
      <xdr:col>14</xdr:col>
      <xdr:colOff>433387</xdr:colOff>
      <xdr:row>31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95249</xdr:colOff>
      <xdr:row>1</xdr:row>
      <xdr:rowOff>109537</xdr:rowOff>
    </xdr:from>
    <xdr:to>
      <xdr:col>19</xdr:col>
      <xdr:colOff>104774</xdr:colOff>
      <xdr:row>19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</xdr:colOff>
      <xdr:row>20</xdr:row>
      <xdr:rowOff>90487</xdr:rowOff>
    </xdr:from>
    <xdr:to>
      <xdr:col>14</xdr:col>
      <xdr:colOff>309562</xdr:colOff>
      <xdr:row>34</xdr:row>
      <xdr:rowOff>166687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0</xdr:row>
      <xdr:rowOff>147637</xdr:rowOff>
    </xdr:from>
    <xdr:to>
      <xdr:col>13</xdr:col>
      <xdr:colOff>514350</xdr:colOff>
      <xdr:row>15</xdr:row>
      <xdr:rowOff>33337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490537</xdr:colOff>
      <xdr:row>17</xdr:row>
      <xdr:rowOff>61912</xdr:rowOff>
    </xdr:from>
    <xdr:to>
      <xdr:col>14</xdr:col>
      <xdr:colOff>185737</xdr:colOff>
      <xdr:row>31</xdr:row>
      <xdr:rowOff>138112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H2" sqref="H2"/>
    </sheetView>
  </sheetViews>
  <sheetFormatPr defaultRowHeight="14.5" x14ac:dyDescent="0.35"/>
  <sheetData>
    <row r="1" spans="1:8" x14ac:dyDescent="0.35">
      <c r="A1" s="7" t="s">
        <v>3</v>
      </c>
      <c r="B1" s="21" t="str">
        <f>"10"</f>
        <v>10</v>
      </c>
      <c r="C1" s="7" t="str">
        <f>"15"</f>
        <v>15</v>
      </c>
      <c r="D1" s="7" t="str">
        <f>"20"</f>
        <v>20</v>
      </c>
      <c r="E1" s="7" t="str">
        <f>"30"</f>
        <v>30</v>
      </c>
      <c r="F1" s="7" t="str">
        <f>"50"</f>
        <v>50</v>
      </c>
      <c r="G1" s="7" t="str">
        <f>"70"</f>
        <v>70</v>
      </c>
      <c r="H1" s="7" t="str">
        <f>"90"</f>
        <v>90</v>
      </c>
    </row>
    <row r="2" spans="1:8" x14ac:dyDescent="0.35">
      <c r="A2" s="7" t="s">
        <v>4</v>
      </c>
      <c r="B2" s="7">
        <v>10</v>
      </c>
      <c r="C2" s="7">
        <v>11</v>
      </c>
      <c r="D2" s="7">
        <v>20</v>
      </c>
      <c r="E2" s="8">
        <v>13</v>
      </c>
      <c r="F2" s="7">
        <v>15</v>
      </c>
      <c r="G2" s="7">
        <v>17.5</v>
      </c>
      <c r="H2" s="7">
        <v>18</v>
      </c>
    </row>
    <row r="3" spans="1:8" x14ac:dyDescent="0.35">
      <c r="A3" s="7" t="s">
        <v>5</v>
      </c>
      <c r="B3" s="7">
        <v>10</v>
      </c>
      <c r="C3" s="7">
        <v>15</v>
      </c>
      <c r="D3" s="7">
        <v>18</v>
      </c>
      <c r="E3" s="8">
        <v>13.333333333333334</v>
      </c>
      <c r="F3" s="7">
        <v>10.5</v>
      </c>
      <c r="G3" s="7">
        <v>14.5</v>
      </c>
      <c r="H3" s="7">
        <v>13</v>
      </c>
    </row>
    <row r="4" spans="1:8" x14ac:dyDescent="0.35">
      <c r="A4" s="7" t="s">
        <v>6</v>
      </c>
      <c r="B4" s="7">
        <v>10</v>
      </c>
      <c r="C4" s="7">
        <v>14</v>
      </c>
      <c r="D4" s="7">
        <v>20</v>
      </c>
      <c r="E4" s="8">
        <v>15</v>
      </c>
      <c r="F4" s="7">
        <v>31.5</v>
      </c>
      <c r="G4" s="7">
        <v>14</v>
      </c>
      <c r="H4" s="7">
        <v>22.5</v>
      </c>
    </row>
    <row r="5" spans="1:8" x14ac:dyDescent="0.35">
      <c r="A5" s="7" t="s">
        <v>7</v>
      </c>
      <c r="B5" s="7">
        <v>9</v>
      </c>
      <c r="C5" s="7">
        <v>13</v>
      </c>
      <c r="D5" s="7">
        <v>14</v>
      </c>
      <c r="E5" s="8">
        <v>14.333333333333334</v>
      </c>
      <c r="F5" s="7">
        <v>8.5</v>
      </c>
      <c r="G5" s="7">
        <v>12.5</v>
      </c>
      <c r="H5" s="7">
        <v>12.5</v>
      </c>
    </row>
    <row r="6" spans="1:8" x14ac:dyDescent="0.35">
      <c r="A6" s="7" t="s">
        <v>8</v>
      </c>
      <c r="B6" s="7">
        <v>10</v>
      </c>
      <c r="C6" s="7">
        <v>14</v>
      </c>
      <c r="D6" s="7">
        <v>19</v>
      </c>
      <c r="E6" s="8">
        <v>20.333333333333332</v>
      </c>
      <c r="F6" s="7">
        <v>29.5</v>
      </c>
      <c r="G6" s="7">
        <v>31</v>
      </c>
      <c r="H6" s="7">
        <v>14.5</v>
      </c>
    </row>
    <row r="7" spans="1:8" x14ac:dyDescent="0.35">
      <c r="A7" s="7" t="s">
        <v>9</v>
      </c>
      <c r="B7" s="7">
        <v>10</v>
      </c>
      <c r="C7" s="7">
        <v>15</v>
      </c>
      <c r="D7" s="7">
        <v>20</v>
      </c>
      <c r="E7" s="8">
        <v>14.333333333333334</v>
      </c>
      <c r="F7" s="7">
        <v>12</v>
      </c>
      <c r="G7" s="7">
        <v>18</v>
      </c>
      <c r="H7" s="7">
        <v>17</v>
      </c>
    </row>
    <row r="8" spans="1:8" x14ac:dyDescent="0.35">
      <c r="A8" s="7" t="s">
        <v>10</v>
      </c>
      <c r="B8" s="7">
        <v>6</v>
      </c>
      <c r="C8" s="7">
        <v>6</v>
      </c>
      <c r="D8" s="7">
        <v>4</v>
      </c>
      <c r="E8" s="8">
        <v>11.666666666666666</v>
      </c>
      <c r="F8" s="7">
        <v>10.5</v>
      </c>
      <c r="G8" s="7">
        <v>8</v>
      </c>
      <c r="H8" s="7">
        <v>7</v>
      </c>
    </row>
    <row r="9" spans="1:8" x14ac:dyDescent="0.35">
      <c r="A9" s="7" t="s">
        <v>11</v>
      </c>
      <c r="B9" s="7">
        <v>10</v>
      </c>
      <c r="C9" s="7">
        <v>15</v>
      </c>
      <c r="D9" s="7">
        <v>19</v>
      </c>
      <c r="E9" s="8">
        <v>26</v>
      </c>
      <c r="F9" s="7">
        <v>23.5</v>
      </c>
      <c r="G9" s="7">
        <v>26</v>
      </c>
      <c r="H9" s="7">
        <v>27.5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J40" sqref="J40"/>
    </sheetView>
  </sheetViews>
  <sheetFormatPr defaultRowHeight="14.5" x14ac:dyDescent="0.35"/>
  <sheetData>
    <row r="1" spans="1:5" x14ac:dyDescent="0.35">
      <c r="A1" t="s">
        <v>3</v>
      </c>
      <c r="B1" t="str">
        <f>"2.5"</f>
        <v>2.5</v>
      </c>
      <c r="C1" t="str">
        <f>"5"</f>
        <v>5</v>
      </c>
      <c r="D1" t="str">
        <f>"7.5"</f>
        <v>7.5</v>
      </c>
      <c r="E1" t="str">
        <f>"10"</f>
        <v>10</v>
      </c>
    </row>
    <row r="2" spans="1:5" x14ac:dyDescent="0.35">
      <c r="A2" t="s">
        <v>4</v>
      </c>
      <c r="B2">
        <v>1.4900000000000002</v>
      </c>
      <c r="C2">
        <v>1.3100000000000005</v>
      </c>
      <c r="D2">
        <v>0.79999999999999893</v>
      </c>
      <c r="E2">
        <v>1.4400000000000013</v>
      </c>
    </row>
    <row r="3" spans="1:5" x14ac:dyDescent="0.35">
      <c r="A3" s="7" t="s">
        <v>5</v>
      </c>
      <c r="B3">
        <v>1.6300000000000008</v>
      </c>
      <c r="C3">
        <v>1.6700000000000017</v>
      </c>
      <c r="D3">
        <v>1.3200000000000003</v>
      </c>
      <c r="E3">
        <v>0.62999999999999901</v>
      </c>
    </row>
    <row r="4" spans="1:5" x14ac:dyDescent="0.35">
      <c r="A4" s="7" t="s">
        <v>6</v>
      </c>
      <c r="B4">
        <v>0.31999999999999851</v>
      </c>
      <c r="C4">
        <v>0.85999999999999943</v>
      </c>
      <c r="D4">
        <v>0.64000000000000057</v>
      </c>
      <c r="E4">
        <v>1.0599999999999987</v>
      </c>
    </row>
    <row r="5" spans="1:5" x14ac:dyDescent="0.35">
      <c r="A5" s="7" t="s">
        <v>7</v>
      </c>
      <c r="B5">
        <v>1.83</v>
      </c>
      <c r="C5">
        <v>1.879999999999999</v>
      </c>
      <c r="D5">
        <v>0.89000000000000057</v>
      </c>
      <c r="E5">
        <v>1.2600000000000016</v>
      </c>
    </row>
    <row r="6" spans="1:5" x14ac:dyDescent="0.35">
      <c r="A6" s="7" t="s">
        <v>8</v>
      </c>
      <c r="B6">
        <v>1.7300000000000004</v>
      </c>
      <c r="C6">
        <v>3.24</v>
      </c>
      <c r="D6">
        <v>1.5999999999999996</v>
      </c>
      <c r="E6">
        <v>2.0100000000000016</v>
      </c>
    </row>
    <row r="7" spans="1:5" x14ac:dyDescent="0.35">
      <c r="A7" s="7" t="s">
        <v>9</v>
      </c>
      <c r="B7">
        <v>2.169999999999999</v>
      </c>
      <c r="C7">
        <v>1.1300000000000008</v>
      </c>
      <c r="D7">
        <v>1.6099999999999994</v>
      </c>
      <c r="E7">
        <v>1.8599999999999977</v>
      </c>
    </row>
    <row r="8" spans="1:5" x14ac:dyDescent="0.35">
      <c r="A8" s="7" t="s">
        <v>10</v>
      </c>
      <c r="B8">
        <v>0.9399999999999995</v>
      </c>
      <c r="C8">
        <v>0.64999999999999858</v>
      </c>
      <c r="D8">
        <v>1.5499999999999989</v>
      </c>
      <c r="E8">
        <v>1.490000000000002</v>
      </c>
    </row>
    <row r="9" spans="1:5" x14ac:dyDescent="0.35">
      <c r="A9" s="7" t="s">
        <v>11</v>
      </c>
      <c r="B9">
        <v>1.17</v>
      </c>
      <c r="C9">
        <v>1.0999999999999996</v>
      </c>
      <c r="D9">
        <v>0.4399999999999995</v>
      </c>
      <c r="E9">
        <v>0.69000000000000128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13" sqref="B13"/>
    </sheetView>
  </sheetViews>
  <sheetFormatPr defaultColWidth="9.1796875" defaultRowHeight="14.5" x14ac:dyDescent="0.35"/>
  <cols>
    <col min="1" max="16384" width="9.1796875" style="7"/>
  </cols>
  <sheetData>
    <row r="1" spans="1:5" x14ac:dyDescent="0.35">
      <c r="A1" s="7" t="s">
        <v>3</v>
      </c>
      <c r="B1" s="7" t="str">
        <f>"2.5"</f>
        <v>2.5</v>
      </c>
      <c r="C1" s="7" t="str">
        <f>"5"</f>
        <v>5</v>
      </c>
      <c r="D1" s="7" t="str">
        <f>"7.5"</f>
        <v>7.5</v>
      </c>
      <c r="E1" s="7" t="str">
        <f>"10"</f>
        <v>10</v>
      </c>
    </row>
    <row r="2" spans="1:5" x14ac:dyDescent="0.35">
      <c r="A2" s="7" t="s">
        <v>4</v>
      </c>
      <c r="B2" s="7">
        <v>291.2</v>
      </c>
      <c r="C2" s="7">
        <v>98.300000000000011</v>
      </c>
      <c r="D2" s="7">
        <v>103.80000000000001</v>
      </c>
      <c r="E2" s="7">
        <v>109.60000000000002</v>
      </c>
    </row>
    <row r="3" spans="1:5" x14ac:dyDescent="0.35">
      <c r="A3" s="7" t="s">
        <v>5</v>
      </c>
      <c r="B3" s="7">
        <v>269</v>
      </c>
      <c r="C3" s="7">
        <v>419.5</v>
      </c>
      <c r="D3" s="7">
        <v>313.89999999999998</v>
      </c>
      <c r="E3" s="7">
        <v>340.20000000000005</v>
      </c>
    </row>
    <row r="4" spans="1:5" x14ac:dyDescent="0.35">
      <c r="A4" s="7" t="s">
        <v>6</v>
      </c>
      <c r="B4" s="7">
        <v>75.800000000000011</v>
      </c>
      <c r="C4" s="7">
        <v>313.89999999999998</v>
      </c>
      <c r="D4" s="7">
        <v>61.099999999999994</v>
      </c>
      <c r="E4" s="7">
        <v>129.80000000000001</v>
      </c>
    </row>
    <row r="5" spans="1:5" x14ac:dyDescent="0.35">
      <c r="A5" s="7" t="s">
        <v>7</v>
      </c>
      <c r="B5" s="7">
        <v>157.39999999999998</v>
      </c>
      <c r="C5" s="7">
        <v>235.10000000000002</v>
      </c>
      <c r="D5" s="7">
        <v>97</v>
      </c>
      <c r="E5" s="7">
        <v>335.29999999999995</v>
      </c>
    </row>
    <row r="6" spans="1:5" x14ac:dyDescent="0.35">
      <c r="A6" s="7" t="s">
        <v>8</v>
      </c>
      <c r="B6" s="7">
        <v>227.8</v>
      </c>
      <c r="C6" s="7">
        <v>542.29999999999995</v>
      </c>
      <c r="D6" s="7">
        <v>342</v>
      </c>
      <c r="E6" s="7">
        <v>286.7</v>
      </c>
    </row>
    <row r="7" spans="1:5" x14ac:dyDescent="0.35">
      <c r="A7" s="7" t="s">
        <v>9</v>
      </c>
      <c r="B7" s="7">
        <v>179.2</v>
      </c>
      <c r="C7" s="7">
        <v>104.39999999999998</v>
      </c>
      <c r="D7" s="7">
        <v>349.79999999999995</v>
      </c>
      <c r="E7" s="7">
        <v>410.29999999999995</v>
      </c>
    </row>
    <row r="8" spans="1:5" x14ac:dyDescent="0.35">
      <c r="A8" s="7" t="s">
        <v>10</v>
      </c>
      <c r="B8" s="7">
        <v>91.800000000000011</v>
      </c>
      <c r="C8" s="7">
        <v>74.800000000000011</v>
      </c>
      <c r="D8" s="7">
        <v>346.15999999999997</v>
      </c>
      <c r="E8" s="7">
        <v>264.89999999999998</v>
      </c>
    </row>
    <row r="9" spans="1:5" x14ac:dyDescent="0.35">
      <c r="A9" s="7" t="s">
        <v>11</v>
      </c>
      <c r="B9" s="7">
        <v>222.3</v>
      </c>
      <c r="C9" s="7">
        <v>148.10000000000002</v>
      </c>
      <c r="D9" s="7">
        <v>244</v>
      </c>
      <c r="E9" s="7">
        <v>123.89999999999998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5" sqref="B5"/>
    </sheetView>
  </sheetViews>
  <sheetFormatPr defaultRowHeight="14.5" x14ac:dyDescent="0.35"/>
  <sheetData>
    <row r="1" spans="1:5" x14ac:dyDescent="0.35">
      <c r="A1" t="s">
        <v>3</v>
      </c>
      <c r="B1" t="str">
        <f>"15"</f>
        <v>15</v>
      </c>
      <c r="C1" t="str">
        <f>"22"</f>
        <v>22</v>
      </c>
      <c r="D1" t="str">
        <f>"30"</f>
        <v>30</v>
      </c>
      <c r="E1" t="str">
        <f>"45"</f>
        <v>45</v>
      </c>
    </row>
    <row r="2" spans="1:5" x14ac:dyDescent="0.35">
      <c r="A2" t="s">
        <v>4</v>
      </c>
      <c r="B2">
        <v>7</v>
      </c>
      <c r="C2">
        <v>4</v>
      </c>
      <c r="D2">
        <v>7</v>
      </c>
      <c r="E2">
        <v>5</v>
      </c>
    </row>
    <row r="3" spans="1:5" x14ac:dyDescent="0.35">
      <c r="A3" s="7" t="s">
        <v>5</v>
      </c>
      <c r="B3">
        <v>7</v>
      </c>
      <c r="C3">
        <v>9</v>
      </c>
      <c r="D3">
        <v>8</v>
      </c>
      <c r="E3">
        <v>9</v>
      </c>
    </row>
    <row r="4" spans="1:5" x14ac:dyDescent="0.35">
      <c r="A4" s="7" t="s">
        <v>6</v>
      </c>
      <c r="B4">
        <v>7</v>
      </c>
      <c r="C4">
        <v>7</v>
      </c>
      <c r="D4">
        <v>6</v>
      </c>
      <c r="E4">
        <v>7</v>
      </c>
    </row>
    <row r="5" spans="1:5" x14ac:dyDescent="0.35">
      <c r="A5" s="7" t="s">
        <v>7</v>
      </c>
      <c r="B5">
        <v>3</v>
      </c>
      <c r="C5">
        <v>5</v>
      </c>
      <c r="D5">
        <v>5</v>
      </c>
      <c r="E5">
        <v>7</v>
      </c>
    </row>
    <row r="6" spans="1:5" x14ac:dyDescent="0.35">
      <c r="A6" s="7" t="s">
        <v>8</v>
      </c>
      <c r="B6">
        <v>7</v>
      </c>
      <c r="C6">
        <v>7</v>
      </c>
      <c r="D6">
        <v>5</v>
      </c>
      <c r="E6">
        <v>9</v>
      </c>
    </row>
    <row r="7" spans="1:5" x14ac:dyDescent="0.35">
      <c r="A7" s="7" t="s">
        <v>9</v>
      </c>
      <c r="B7">
        <v>6</v>
      </c>
      <c r="C7">
        <v>6</v>
      </c>
      <c r="D7">
        <v>7</v>
      </c>
      <c r="E7">
        <v>6</v>
      </c>
    </row>
    <row r="8" spans="1:5" x14ac:dyDescent="0.35">
      <c r="A8" s="7" t="s">
        <v>10</v>
      </c>
      <c r="B8">
        <v>6</v>
      </c>
      <c r="C8">
        <v>7</v>
      </c>
      <c r="D8">
        <v>6</v>
      </c>
      <c r="E8">
        <v>4</v>
      </c>
    </row>
    <row r="9" spans="1:5" x14ac:dyDescent="0.35">
      <c r="A9" s="7" t="s">
        <v>11</v>
      </c>
      <c r="B9">
        <v>5</v>
      </c>
      <c r="C9">
        <v>5</v>
      </c>
      <c r="D9">
        <v>7</v>
      </c>
      <c r="E9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25" sqref="B25"/>
    </sheetView>
  </sheetViews>
  <sheetFormatPr defaultColWidth="9.1796875" defaultRowHeight="14.5" x14ac:dyDescent="0.35"/>
  <cols>
    <col min="1" max="1" width="18.26953125" style="7" customWidth="1"/>
    <col min="2" max="16384" width="9.1796875" style="7"/>
  </cols>
  <sheetData>
    <row r="1" spans="1:5" x14ac:dyDescent="0.35">
      <c r="A1" s="7" t="s">
        <v>12</v>
      </c>
    </row>
    <row r="2" spans="1:5" x14ac:dyDescent="0.35">
      <c r="B2" s="7" t="s">
        <v>17</v>
      </c>
    </row>
    <row r="3" spans="1:5" x14ac:dyDescent="0.35">
      <c r="A3" s="14" t="s">
        <v>18</v>
      </c>
      <c r="B3" s="14">
        <v>30</v>
      </c>
      <c r="C3" s="14">
        <v>50</v>
      </c>
      <c r="D3" s="14">
        <v>70</v>
      </c>
      <c r="E3" s="14">
        <v>90</v>
      </c>
    </row>
    <row r="4" spans="1:5" x14ac:dyDescent="0.35">
      <c r="A4" s="10">
        <v>1</v>
      </c>
      <c r="B4" s="10">
        <v>11</v>
      </c>
      <c r="C4" s="12">
        <v>14</v>
      </c>
      <c r="D4" s="12">
        <v>20</v>
      </c>
      <c r="E4" s="12">
        <v>22</v>
      </c>
    </row>
    <row r="5" spans="1:5" x14ac:dyDescent="0.35">
      <c r="A5" s="10">
        <v>2</v>
      </c>
      <c r="B5" s="12">
        <v>9</v>
      </c>
      <c r="C5" s="12">
        <v>9</v>
      </c>
      <c r="D5" s="12">
        <v>22</v>
      </c>
      <c r="E5" s="12">
        <v>6</v>
      </c>
    </row>
    <row r="6" spans="1:5" x14ac:dyDescent="0.35">
      <c r="A6" s="10">
        <v>3</v>
      </c>
      <c r="B6" s="12">
        <v>11</v>
      </c>
      <c r="C6" s="12">
        <v>48</v>
      </c>
      <c r="D6" s="12">
        <v>18</v>
      </c>
      <c r="E6" s="12">
        <v>29</v>
      </c>
    </row>
    <row r="7" spans="1:5" x14ac:dyDescent="0.35">
      <c r="A7" s="10">
        <v>4</v>
      </c>
      <c r="B7" s="12">
        <v>17</v>
      </c>
      <c r="C7" s="12">
        <v>8</v>
      </c>
      <c r="D7" s="12">
        <v>10</v>
      </c>
      <c r="E7" s="12">
        <v>11</v>
      </c>
    </row>
    <row r="8" spans="1:5" x14ac:dyDescent="0.35">
      <c r="A8" s="10">
        <v>5</v>
      </c>
      <c r="B8" s="12">
        <v>30</v>
      </c>
      <c r="C8" s="12">
        <v>11</v>
      </c>
      <c r="D8" s="12">
        <v>14</v>
      </c>
      <c r="E8" s="12">
        <v>14</v>
      </c>
    </row>
    <row r="9" spans="1:5" x14ac:dyDescent="0.35">
      <c r="A9" s="10">
        <v>6</v>
      </c>
      <c r="B9" s="12">
        <v>8</v>
      </c>
      <c r="C9" s="12">
        <v>10</v>
      </c>
      <c r="D9" s="12">
        <v>9</v>
      </c>
      <c r="E9" s="12">
        <v>16</v>
      </c>
    </row>
    <row r="10" spans="1:5" x14ac:dyDescent="0.35">
      <c r="A10" s="10">
        <v>7</v>
      </c>
      <c r="B10" s="12">
        <v>10</v>
      </c>
      <c r="C10" s="12">
        <v>17</v>
      </c>
      <c r="D10" s="12">
        <v>11</v>
      </c>
      <c r="E10" s="12">
        <v>8</v>
      </c>
    </row>
    <row r="11" spans="1:5" x14ac:dyDescent="0.35">
      <c r="A11" s="10">
        <v>8</v>
      </c>
      <c r="B11" s="12">
        <v>28</v>
      </c>
      <c r="C11" s="12">
        <v>20</v>
      </c>
      <c r="D11" s="12">
        <v>33</v>
      </c>
      <c r="E11" s="12">
        <v>23</v>
      </c>
    </row>
    <row r="14" spans="1:5" x14ac:dyDescent="0.35">
      <c r="A14" s="10" t="s">
        <v>19</v>
      </c>
      <c r="B14" s="10">
        <f>AVERAGE(B4:B11)</f>
        <v>15.5</v>
      </c>
      <c r="C14" s="10">
        <f>AVERAGE(C4:C11)</f>
        <v>17.125</v>
      </c>
      <c r="D14" s="10">
        <f>AVERAGE(D4:D11)</f>
        <v>17.125</v>
      </c>
      <c r="E14" s="10">
        <f>AVERAGE(E4:E11)</f>
        <v>16.125</v>
      </c>
    </row>
    <row r="15" spans="1:5" x14ac:dyDescent="0.35">
      <c r="A15" s="10" t="s">
        <v>20</v>
      </c>
      <c r="B15" s="10">
        <f>STDEV(B4:B11)/SQRT(8)</f>
        <v>3.0995391362495903</v>
      </c>
      <c r="C15" s="10">
        <f>STDEV(C4:C11)/SQRT(8)</f>
        <v>4.6461869927316286</v>
      </c>
      <c r="D15" s="10">
        <f>STDEV(D4:D11)/SQRT(8)</f>
        <v>2.8311879132265307</v>
      </c>
      <c r="E15" s="10">
        <f>STDEV(E4:E11)/SQRT(8)</f>
        <v>2.8248735749207809</v>
      </c>
    </row>
    <row r="22" spans="1:5" x14ac:dyDescent="0.35">
      <c r="A22" s="7" t="s">
        <v>13</v>
      </c>
    </row>
    <row r="23" spans="1:5" x14ac:dyDescent="0.35">
      <c r="B23" s="7" t="s">
        <v>17</v>
      </c>
    </row>
    <row r="24" spans="1:5" x14ac:dyDescent="0.35">
      <c r="A24" s="15" t="s">
        <v>18</v>
      </c>
      <c r="B24" s="14">
        <v>30</v>
      </c>
      <c r="C24" s="14">
        <v>50</v>
      </c>
      <c r="D24" s="14">
        <v>70</v>
      </c>
      <c r="E24" s="14">
        <v>90</v>
      </c>
    </row>
    <row r="25" spans="1:5" x14ac:dyDescent="0.35">
      <c r="A25" s="10">
        <v>1</v>
      </c>
      <c r="B25" s="10">
        <v>13</v>
      </c>
      <c r="C25" s="10">
        <v>16</v>
      </c>
      <c r="D25" s="10">
        <v>15</v>
      </c>
      <c r="E25" s="10">
        <v>14</v>
      </c>
    </row>
    <row r="26" spans="1:5" x14ac:dyDescent="0.35">
      <c r="A26" s="10">
        <v>2</v>
      </c>
      <c r="B26" s="10">
        <v>13</v>
      </c>
      <c r="C26" s="10">
        <v>12</v>
      </c>
      <c r="D26" s="10">
        <v>7</v>
      </c>
      <c r="E26" s="10">
        <v>20</v>
      </c>
    </row>
    <row r="27" spans="1:5" x14ac:dyDescent="0.35">
      <c r="A27" s="10">
        <v>3</v>
      </c>
      <c r="B27" s="10">
        <v>12</v>
      </c>
      <c r="C27" s="10">
        <v>15</v>
      </c>
      <c r="D27" s="10">
        <v>10</v>
      </c>
      <c r="E27" s="10">
        <v>16</v>
      </c>
    </row>
    <row r="28" spans="1:5" x14ac:dyDescent="0.35">
      <c r="A28" s="10">
        <v>4</v>
      </c>
      <c r="B28" s="10">
        <v>13</v>
      </c>
      <c r="C28" s="10">
        <v>9</v>
      </c>
      <c r="D28" s="10">
        <v>15</v>
      </c>
      <c r="E28" s="10">
        <v>14</v>
      </c>
    </row>
    <row r="29" spans="1:5" x14ac:dyDescent="0.35">
      <c r="A29" s="10">
        <v>5</v>
      </c>
      <c r="B29" s="10">
        <v>5</v>
      </c>
      <c r="C29" s="10">
        <v>48</v>
      </c>
      <c r="D29" s="10">
        <v>48</v>
      </c>
      <c r="E29" s="10">
        <v>15</v>
      </c>
    </row>
    <row r="30" spans="1:5" x14ac:dyDescent="0.35">
      <c r="A30" s="10">
        <v>6</v>
      </c>
      <c r="B30" s="10">
        <v>14</v>
      </c>
      <c r="C30" s="10">
        <v>14</v>
      </c>
      <c r="D30" s="10">
        <v>27</v>
      </c>
      <c r="E30" s="10">
        <v>18</v>
      </c>
    </row>
    <row r="31" spans="1:5" x14ac:dyDescent="0.35">
      <c r="A31" s="10">
        <v>7</v>
      </c>
      <c r="B31" s="10">
        <v>13</v>
      </c>
      <c r="C31" s="10">
        <v>4</v>
      </c>
      <c r="D31" s="10">
        <v>5</v>
      </c>
      <c r="E31" s="10">
        <v>6</v>
      </c>
    </row>
    <row r="32" spans="1:5" x14ac:dyDescent="0.35">
      <c r="A32" s="10">
        <v>8</v>
      </c>
      <c r="B32" s="10">
        <v>21</v>
      </c>
      <c r="C32" s="10">
        <v>27</v>
      </c>
      <c r="D32" s="10">
        <v>19</v>
      </c>
      <c r="E32" s="10">
        <v>32</v>
      </c>
    </row>
    <row r="34" spans="1:5" x14ac:dyDescent="0.35">
      <c r="A34" s="10" t="s">
        <v>21</v>
      </c>
      <c r="B34" s="12">
        <f>AVERAGE(B25:B32)</f>
        <v>13</v>
      </c>
      <c r="C34" s="12">
        <f t="shared" ref="C34:E34" si="0">AVERAGE(C25:C32)</f>
        <v>18.125</v>
      </c>
      <c r="D34" s="12">
        <f t="shared" si="0"/>
        <v>18.25</v>
      </c>
      <c r="E34" s="12">
        <f t="shared" si="0"/>
        <v>16.875</v>
      </c>
    </row>
    <row r="35" spans="1:5" x14ac:dyDescent="0.35">
      <c r="A35" s="10" t="s">
        <v>22</v>
      </c>
      <c r="B35" s="12">
        <f>STDEV(B25:B32)/SQRT(8)</f>
        <v>1.5236235005501102</v>
      </c>
      <c r="C35" s="12">
        <f t="shared" ref="C35:E35" si="1">STDEV(C25:C32)/SQRT(8)</f>
        <v>4.8603259003016301</v>
      </c>
      <c r="D35" s="12">
        <f t="shared" si="1"/>
        <v>4.9162630988529132</v>
      </c>
      <c r="E35" s="12">
        <f t="shared" si="1"/>
        <v>2.6010815058356012</v>
      </c>
    </row>
    <row r="38" spans="1:5" x14ac:dyDescent="0.35">
      <c r="B38" s="7" t="e">
        <f>ttest</f>
        <v>#NAME?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M1" sqref="M1"/>
    </sheetView>
  </sheetViews>
  <sheetFormatPr defaultRowHeight="14.5" x14ac:dyDescent="0.35"/>
  <sheetData>
    <row r="1" spans="1:5" x14ac:dyDescent="0.35">
      <c r="A1" s="1" t="s">
        <v>0</v>
      </c>
      <c r="B1" s="1">
        <v>10</v>
      </c>
      <c r="C1" s="1">
        <v>15</v>
      </c>
      <c r="D1" s="1">
        <v>20</v>
      </c>
      <c r="E1" s="1">
        <v>30</v>
      </c>
    </row>
    <row r="2" spans="1:5" x14ac:dyDescent="0.35">
      <c r="A2" s="2">
        <v>1</v>
      </c>
      <c r="B2" s="3">
        <v>10</v>
      </c>
      <c r="C2" s="3">
        <v>11</v>
      </c>
      <c r="D2" s="3">
        <v>20</v>
      </c>
      <c r="E2" s="3">
        <v>15</v>
      </c>
    </row>
    <row r="3" spans="1:5" x14ac:dyDescent="0.35">
      <c r="A3" s="2">
        <v>2</v>
      </c>
      <c r="B3" s="3">
        <v>10</v>
      </c>
      <c r="C3" s="3">
        <v>15</v>
      </c>
      <c r="D3" s="3">
        <v>18</v>
      </c>
      <c r="E3" s="3">
        <v>18</v>
      </c>
    </row>
    <row r="4" spans="1:5" x14ac:dyDescent="0.35">
      <c r="A4" s="2">
        <v>3</v>
      </c>
      <c r="B4" s="3">
        <v>10</v>
      </c>
      <c r="C4" s="3">
        <v>14</v>
      </c>
      <c r="D4" s="3">
        <v>20</v>
      </c>
      <c r="E4" s="3">
        <v>22</v>
      </c>
    </row>
    <row r="5" spans="1:5" x14ac:dyDescent="0.35">
      <c r="A5" s="2">
        <v>4</v>
      </c>
      <c r="B5" s="3">
        <v>9</v>
      </c>
      <c r="C5" s="3">
        <v>13</v>
      </c>
      <c r="D5" s="3">
        <v>14</v>
      </c>
      <c r="E5" s="3">
        <v>13</v>
      </c>
    </row>
    <row r="6" spans="1:5" x14ac:dyDescent="0.35">
      <c r="A6" s="2">
        <v>5</v>
      </c>
      <c r="B6" s="3">
        <v>10</v>
      </c>
      <c r="C6" s="3">
        <v>14</v>
      </c>
      <c r="D6" s="3">
        <v>19</v>
      </c>
      <c r="E6" s="3">
        <v>26</v>
      </c>
    </row>
    <row r="7" spans="1:5" x14ac:dyDescent="0.35">
      <c r="A7" s="2">
        <v>6</v>
      </c>
      <c r="B7" s="3">
        <v>10</v>
      </c>
      <c r="C7" s="3">
        <v>15</v>
      </c>
      <c r="D7" s="3">
        <v>20</v>
      </c>
      <c r="E7" s="3">
        <v>21</v>
      </c>
    </row>
    <row r="8" spans="1:5" x14ac:dyDescent="0.35">
      <c r="A8" s="2">
        <v>7</v>
      </c>
      <c r="B8" s="3">
        <v>6</v>
      </c>
      <c r="C8" s="3">
        <v>6</v>
      </c>
      <c r="D8" s="3">
        <v>4</v>
      </c>
      <c r="E8" s="3">
        <v>12</v>
      </c>
    </row>
    <row r="9" spans="1:5" x14ac:dyDescent="0.35">
      <c r="A9" s="2">
        <v>8</v>
      </c>
      <c r="B9" s="3">
        <v>10</v>
      </c>
      <c r="C9" s="3">
        <v>15</v>
      </c>
      <c r="D9" s="3">
        <v>19</v>
      </c>
      <c r="E9" s="3">
        <v>29</v>
      </c>
    </row>
    <row r="10" spans="1:5" x14ac:dyDescent="0.35">
      <c r="A10" s="4"/>
    </row>
    <row r="11" spans="1:5" x14ac:dyDescent="0.35">
      <c r="A11" s="2" t="s">
        <v>1</v>
      </c>
      <c r="B11" s="3">
        <f>AVERAGE(B2:B9)</f>
        <v>9.375</v>
      </c>
      <c r="C11" s="3">
        <f t="shared" ref="C11:E11" si="0">AVERAGE(C2:C9)</f>
        <v>12.875</v>
      </c>
      <c r="D11" s="3">
        <f t="shared" si="0"/>
        <v>16.75</v>
      </c>
      <c r="E11" s="3">
        <f t="shared" si="0"/>
        <v>19.5</v>
      </c>
    </row>
    <row r="12" spans="1:5" x14ac:dyDescent="0.35">
      <c r="A12" s="2" t="s">
        <v>2</v>
      </c>
      <c r="B12" s="3">
        <f>STDEV(B2:B9)/SQRT(8)</f>
        <v>0.49776285231308409</v>
      </c>
      <c r="C12" s="3">
        <f t="shared" ref="C12:E12" si="1">STDEV(C2:C9)/SQRT(8)</f>
        <v>1.09279294862816</v>
      </c>
      <c r="D12" s="3">
        <f t="shared" si="1"/>
        <v>1.9525624189766635</v>
      </c>
      <c r="E12" s="3">
        <f t="shared" si="1"/>
        <v>2.1630005613895316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Q3" sqref="Q3:W10"/>
    </sheetView>
  </sheetViews>
  <sheetFormatPr defaultRowHeight="14.5" x14ac:dyDescent="0.35"/>
  <sheetData>
    <row r="1" spans="1:23" x14ac:dyDescent="0.35">
      <c r="B1" s="18" t="s">
        <v>12</v>
      </c>
      <c r="C1" s="9"/>
      <c r="D1" s="9"/>
      <c r="E1" s="9"/>
      <c r="F1" s="9"/>
      <c r="G1" s="18" t="s">
        <v>13</v>
      </c>
      <c r="H1" s="9"/>
      <c r="I1" s="9"/>
      <c r="J1" s="9"/>
      <c r="K1" s="9"/>
      <c r="L1" s="18" t="s">
        <v>16</v>
      </c>
      <c r="M1" s="9"/>
      <c r="N1" s="9"/>
      <c r="O1" s="9"/>
      <c r="P1" s="9"/>
      <c r="Q1" s="18" t="s">
        <v>14</v>
      </c>
      <c r="R1" s="9"/>
      <c r="S1" s="9"/>
      <c r="T1" s="9"/>
      <c r="U1" s="9"/>
      <c r="V1" s="9"/>
      <c r="W1" s="9"/>
    </row>
    <row r="2" spans="1:23" x14ac:dyDescent="0.35">
      <c r="A2" s="17" t="s">
        <v>15</v>
      </c>
      <c r="B2" s="19">
        <v>30</v>
      </c>
      <c r="C2" s="17">
        <v>50</v>
      </c>
      <c r="D2" s="17">
        <v>70</v>
      </c>
      <c r="E2" s="17">
        <v>90</v>
      </c>
      <c r="F2" s="17"/>
      <c r="G2" s="19">
        <v>30</v>
      </c>
      <c r="H2" s="17">
        <v>50</v>
      </c>
      <c r="I2" s="17">
        <v>70</v>
      </c>
      <c r="J2" s="17">
        <v>90</v>
      </c>
      <c r="K2" s="17"/>
      <c r="L2" s="19">
        <v>10</v>
      </c>
      <c r="M2" s="17">
        <v>15</v>
      </c>
      <c r="N2" s="17">
        <v>20</v>
      </c>
      <c r="O2" s="17">
        <v>30</v>
      </c>
      <c r="P2" s="17"/>
      <c r="Q2" s="19">
        <v>10</v>
      </c>
      <c r="R2" s="17">
        <v>15</v>
      </c>
      <c r="S2" s="17">
        <v>20</v>
      </c>
      <c r="T2" s="17">
        <v>30</v>
      </c>
      <c r="U2" s="17">
        <v>50</v>
      </c>
      <c r="V2" s="17">
        <v>70</v>
      </c>
      <c r="W2" s="17">
        <v>90</v>
      </c>
    </row>
    <row r="3" spans="1:23" x14ac:dyDescent="0.35">
      <c r="A3" s="7" t="s">
        <v>4</v>
      </c>
      <c r="B3" s="5">
        <v>11</v>
      </c>
      <c r="C3" s="16">
        <v>14</v>
      </c>
      <c r="D3" s="16">
        <v>20</v>
      </c>
      <c r="E3" s="16">
        <v>22</v>
      </c>
      <c r="G3" s="5">
        <v>13</v>
      </c>
      <c r="H3" s="5">
        <v>16</v>
      </c>
      <c r="I3" s="5">
        <v>15</v>
      </c>
      <c r="J3" s="5">
        <v>14</v>
      </c>
      <c r="L3" s="20">
        <v>10</v>
      </c>
      <c r="M3" s="7">
        <v>11</v>
      </c>
      <c r="N3" s="7">
        <v>20</v>
      </c>
      <c r="O3" s="7">
        <v>15</v>
      </c>
      <c r="Q3" s="20">
        <f>L3</f>
        <v>10</v>
      </c>
      <c r="R3" s="7">
        <f t="shared" ref="R3:S10" si="0">M3</f>
        <v>11</v>
      </c>
      <c r="S3" s="7">
        <f t="shared" si="0"/>
        <v>20</v>
      </c>
      <c r="T3" s="8">
        <f>AVERAGE(B3,G3,O3)</f>
        <v>13</v>
      </c>
      <c r="U3" s="8">
        <f>AVERAGE(C3,H3)</f>
        <v>15</v>
      </c>
      <c r="V3" s="8">
        <f t="shared" ref="V3:W10" si="1">AVERAGE(D3,I3)</f>
        <v>17.5</v>
      </c>
      <c r="W3" s="8">
        <f t="shared" si="1"/>
        <v>18</v>
      </c>
    </row>
    <row r="4" spans="1:23" x14ac:dyDescent="0.35">
      <c r="A4" s="7" t="s">
        <v>5</v>
      </c>
      <c r="B4" s="12">
        <v>9</v>
      </c>
      <c r="C4" s="6">
        <v>9</v>
      </c>
      <c r="D4" s="6">
        <v>22</v>
      </c>
      <c r="E4" s="6">
        <v>6</v>
      </c>
      <c r="G4" s="10">
        <v>13</v>
      </c>
      <c r="H4" s="10">
        <v>12</v>
      </c>
      <c r="I4" s="10">
        <v>7</v>
      </c>
      <c r="J4" s="10">
        <v>20</v>
      </c>
      <c r="L4" s="20">
        <v>10</v>
      </c>
      <c r="M4" s="7">
        <v>15</v>
      </c>
      <c r="N4" s="7">
        <v>18</v>
      </c>
      <c r="O4" s="7">
        <v>18</v>
      </c>
      <c r="Q4" s="20">
        <f t="shared" ref="Q4:Q10" si="2">L4</f>
        <v>10</v>
      </c>
      <c r="R4" s="7">
        <f t="shared" si="0"/>
        <v>15</v>
      </c>
      <c r="S4" s="7">
        <f t="shared" si="0"/>
        <v>18</v>
      </c>
      <c r="T4" s="8">
        <f t="shared" ref="T4:T10" si="3">AVERAGE(B4,G4,O4)</f>
        <v>13.333333333333334</v>
      </c>
      <c r="U4" s="8">
        <f t="shared" ref="U4:U10" si="4">AVERAGE(C4,H4)</f>
        <v>10.5</v>
      </c>
      <c r="V4" s="8">
        <f t="shared" si="1"/>
        <v>14.5</v>
      </c>
      <c r="W4" s="8">
        <f t="shared" si="1"/>
        <v>13</v>
      </c>
    </row>
    <row r="5" spans="1:23" x14ac:dyDescent="0.35">
      <c r="A5" s="7" t="s">
        <v>6</v>
      </c>
      <c r="B5" s="12">
        <v>11</v>
      </c>
      <c r="C5" s="6">
        <v>48</v>
      </c>
      <c r="D5" s="6">
        <v>18</v>
      </c>
      <c r="E5" s="6">
        <v>29</v>
      </c>
      <c r="G5" s="10">
        <v>12</v>
      </c>
      <c r="H5" s="10">
        <v>15</v>
      </c>
      <c r="I5" s="10">
        <v>10</v>
      </c>
      <c r="J5" s="10">
        <v>16</v>
      </c>
      <c r="L5" s="20">
        <v>10</v>
      </c>
      <c r="M5" s="7">
        <v>14</v>
      </c>
      <c r="N5" s="7">
        <v>20</v>
      </c>
      <c r="O5" s="7">
        <v>22</v>
      </c>
      <c r="Q5" s="20">
        <f t="shared" si="2"/>
        <v>10</v>
      </c>
      <c r="R5" s="7">
        <f t="shared" si="0"/>
        <v>14</v>
      </c>
      <c r="S5" s="7">
        <f t="shared" si="0"/>
        <v>20</v>
      </c>
      <c r="T5" s="8">
        <f t="shared" si="3"/>
        <v>15</v>
      </c>
      <c r="U5" s="8">
        <f t="shared" si="4"/>
        <v>31.5</v>
      </c>
      <c r="V5" s="8">
        <f t="shared" si="1"/>
        <v>14</v>
      </c>
      <c r="W5" s="8">
        <f t="shared" si="1"/>
        <v>22.5</v>
      </c>
    </row>
    <row r="6" spans="1:23" x14ac:dyDescent="0.35">
      <c r="A6" s="7" t="s">
        <v>7</v>
      </c>
      <c r="B6" s="12">
        <v>17</v>
      </c>
      <c r="C6" s="6">
        <v>8</v>
      </c>
      <c r="D6" s="6">
        <v>10</v>
      </c>
      <c r="E6" s="6">
        <v>11</v>
      </c>
      <c r="G6" s="10">
        <v>13</v>
      </c>
      <c r="H6" s="10">
        <v>9</v>
      </c>
      <c r="I6" s="10">
        <v>15</v>
      </c>
      <c r="J6" s="10">
        <v>14</v>
      </c>
      <c r="L6" s="20">
        <v>9</v>
      </c>
      <c r="M6" s="7">
        <v>13</v>
      </c>
      <c r="N6" s="7">
        <v>14</v>
      </c>
      <c r="O6" s="7">
        <v>13</v>
      </c>
      <c r="Q6" s="20">
        <f t="shared" si="2"/>
        <v>9</v>
      </c>
      <c r="R6" s="7">
        <f t="shared" si="0"/>
        <v>13</v>
      </c>
      <c r="S6" s="7">
        <f t="shared" si="0"/>
        <v>14</v>
      </c>
      <c r="T6" s="8">
        <f t="shared" si="3"/>
        <v>14.333333333333334</v>
      </c>
      <c r="U6" s="8">
        <f t="shared" si="4"/>
        <v>8.5</v>
      </c>
      <c r="V6" s="8">
        <f t="shared" si="1"/>
        <v>12.5</v>
      </c>
      <c r="W6" s="8">
        <f t="shared" si="1"/>
        <v>12.5</v>
      </c>
    </row>
    <row r="7" spans="1:23" x14ac:dyDescent="0.35">
      <c r="A7" s="7" t="s">
        <v>8</v>
      </c>
      <c r="B7" s="12">
        <v>30</v>
      </c>
      <c r="C7" s="6">
        <v>11</v>
      </c>
      <c r="D7" s="6">
        <v>14</v>
      </c>
      <c r="E7" s="6">
        <v>14</v>
      </c>
      <c r="G7" s="10">
        <v>5</v>
      </c>
      <c r="H7" s="10">
        <v>48</v>
      </c>
      <c r="I7" s="10">
        <v>48</v>
      </c>
      <c r="J7" s="10">
        <v>15</v>
      </c>
      <c r="L7" s="20">
        <v>10</v>
      </c>
      <c r="M7" s="7">
        <v>14</v>
      </c>
      <c r="N7" s="7">
        <v>19</v>
      </c>
      <c r="O7" s="7">
        <v>26</v>
      </c>
      <c r="Q7" s="20">
        <f t="shared" si="2"/>
        <v>10</v>
      </c>
      <c r="R7" s="7">
        <f t="shared" si="0"/>
        <v>14</v>
      </c>
      <c r="S7" s="7">
        <f t="shared" si="0"/>
        <v>19</v>
      </c>
      <c r="T7" s="8">
        <f t="shared" si="3"/>
        <v>20.333333333333332</v>
      </c>
      <c r="U7" s="8">
        <f t="shared" si="4"/>
        <v>29.5</v>
      </c>
      <c r="V7" s="8">
        <f t="shared" si="1"/>
        <v>31</v>
      </c>
      <c r="W7" s="8">
        <f t="shared" si="1"/>
        <v>14.5</v>
      </c>
    </row>
    <row r="8" spans="1:23" x14ac:dyDescent="0.35">
      <c r="A8" s="7" t="s">
        <v>9</v>
      </c>
      <c r="B8" s="12">
        <v>8</v>
      </c>
      <c r="C8" s="6">
        <v>10</v>
      </c>
      <c r="D8" s="6">
        <v>9</v>
      </c>
      <c r="E8" s="6">
        <v>16</v>
      </c>
      <c r="G8" s="10">
        <v>14</v>
      </c>
      <c r="H8" s="10">
        <v>14</v>
      </c>
      <c r="I8" s="10">
        <v>27</v>
      </c>
      <c r="J8" s="10">
        <v>18</v>
      </c>
      <c r="L8" s="20">
        <v>10</v>
      </c>
      <c r="M8" s="7">
        <v>15</v>
      </c>
      <c r="N8" s="7">
        <v>20</v>
      </c>
      <c r="O8" s="7">
        <v>21</v>
      </c>
      <c r="Q8" s="20">
        <f t="shared" si="2"/>
        <v>10</v>
      </c>
      <c r="R8" s="7">
        <f t="shared" si="0"/>
        <v>15</v>
      </c>
      <c r="S8" s="7">
        <f t="shared" si="0"/>
        <v>20</v>
      </c>
      <c r="T8" s="8">
        <f t="shared" si="3"/>
        <v>14.333333333333334</v>
      </c>
      <c r="U8" s="8">
        <f t="shared" si="4"/>
        <v>12</v>
      </c>
      <c r="V8" s="8">
        <f t="shared" si="1"/>
        <v>18</v>
      </c>
      <c r="W8" s="8">
        <f t="shared" si="1"/>
        <v>17</v>
      </c>
    </row>
    <row r="9" spans="1:23" x14ac:dyDescent="0.35">
      <c r="A9" s="7" t="s">
        <v>10</v>
      </c>
      <c r="B9" s="12">
        <v>10</v>
      </c>
      <c r="C9" s="6">
        <v>17</v>
      </c>
      <c r="D9" s="6">
        <v>11</v>
      </c>
      <c r="E9" s="6">
        <v>8</v>
      </c>
      <c r="G9" s="10">
        <v>13</v>
      </c>
      <c r="H9" s="10">
        <v>4</v>
      </c>
      <c r="I9" s="10">
        <v>5</v>
      </c>
      <c r="J9" s="10">
        <v>6</v>
      </c>
      <c r="L9" s="20">
        <v>6</v>
      </c>
      <c r="M9" s="7">
        <v>6</v>
      </c>
      <c r="N9" s="7">
        <v>4</v>
      </c>
      <c r="O9" s="7">
        <v>12</v>
      </c>
      <c r="Q9" s="20">
        <f t="shared" si="2"/>
        <v>6</v>
      </c>
      <c r="R9" s="7">
        <f t="shared" si="0"/>
        <v>6</v>
      </c>
      <c r="S9" s="7">
        <f t="shared" si="0"/>
        <v>4</v>
      </c>
      <c r="T9" s="8">
        <f t="shared" si="3"/>
        <v>11.666666666666666</v>
      </c>
      <c r="U9" s="8">
        <f t="shared" si="4"/>
        <v>10.5</v>
      </c>
      <c r="V9" s="8">
        <f t="shared" si="1"/>
        <v>8</v>
      </c>
      <c r="W9" s="8">
        <f t="shared" si="1"/>
        <v>7</v>
      </c>
    </row>
    <row r="10" spans="1:23" x14ac:dyDescent="0.35">
      <c r="A10" s="7" t="s">
        <v>11</v>
      </c>
      <c r="B10" s="12">
        <v>28</v>
      </c>
      <c r="C10" s="6">
        <v>20</v>
      </c>
      <c r="D10" s="6">
        <v>33</v>
      </c>
      <c r="E10" s="6">
        <v>23</v>
      </c>
      <c r="G10" s="10">
        <v>21</v>
      </c>
      <c r="H10" s="10">
        <v>27</v>
      </c>
      <c r="I10" s="10">
        <v>19</v>
      </c>
      <c r="J10" s="10">
        <v>32</v>
      </c>
      <c r="L10" s="20">
        <v>10</v>
      </c>
      <c r="M10" s="7">
        <v>15</v>
      </c>
      <c r="N10" s="7">
        <v>19</v>
      </c>
      <c r="O10" s="7">
        <v>29</v>
      </c>
      <c r="Q10" s="20">
        <f t="shared" si="2"/>
        <v>10</v>
      </c>
      <c r="R10" s="7">
        <f t="shared" si="0"/>
        <v>15</v>
      </c>
      <c r="S10" s="7">
        <f t="shared" si="0"/>
        <v>19</v>
      </c>
      <c r="T10" s="8">
        <f t="shared" si="3"/>
        <v>26</v>
      </c>
      <c r="U10" s="8">
        <f t="shared" si="4"/>
        <v>23.5</v>
      </c>
      <c r="V10" s="8">
        <f t="shared" si="1"/>
        <v>26</v>
      </c>
      <c r="W10" s="8">
        <f t="shared" si="1"/>
        <v>27.5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9"/>
    </sheetView>
  </sheetViews>
  <sheetFormatPr defaultColWidth="9.1796875" defaultRowHeight="14.5" x14ac:dyDescent="0.35"/>
  <cols>
    <col min="1" max="16384" width="9.1796875" style="7"/>
  </cols>
  <sheetData>
    <row r="1" spans="1:5" x14ac:dyDescent="0.35">
      <c r="A1" s="11" t="s">
        <v>0</v>
      </c>
      <c r="B1" s="11">
        <v>2.5</v>
      </c>
      <c r="C1" s="11">
        <v>5</v>
      </c>
      <c r="D1" s="11">
        <v>7.5</v>
      </c>
      <c r="E1" s="11">
        <v>10</v>
      </c>
    </row>
    <row r="2" spans="1:5" x14ac:dyDescent="0.35">
      <c r="A2" s="15">
        <v>1</v>
      </c>
      <c r="B2" s="10">
        <v>1.4900000000000002</v>
      </c>
      <c r="C2" s="10">
        <v>1.3100000000000005</v>
      </c>
      <c r="D2" s="10">
        <v>0.79999999999999893</v>
      </c>
      <c r="E2" s="10">
        <v>1.4400000000000013</v>
      </c>
    </row>
    <row r="3" spans="1:5" x14ac:dyDescent="0.35">
      <c r="A3" s="15">
        <v>2</v>
      </c>
      <c r="B3" s="10">
        <v>1.6300000000000008</v>
      </c>
      <c r="C3" s="10">
        <v>1.6700000000000017</v>
      </c>
      <c r="D3" s="10">
        <v>1.3200000000000003</v>
      </c>
      <c r="E3" s="10">
        <v>0.62999999999999901</v>
      </c>
    </row>
    <row r="4" spans="1:5" x14ac:dyDescent="0.35">
      <c r="A4" s="15">
        <v>3</v>
      </c>
      <c r="B4" s="10">
        <v>0.31999999999999851</v>
      </c>
      <c r="C4" s="10">
        <v>0.85999999999999943</v>
      </c>
      <c r="D4" s="10">
        <v>0.64000000000000057</v>
      </c>
      <c r="E4" s="10">
        <v>1.0599999999999987</v>
      </c>
    </row>
    <row r="5" spans="1:5" x14ac:dyDescent="0.35">
      <c r="A5" s="15">
        <v>4</v>
      </c>
      <c r="B5" s="10">
        <v>1.83</v>
      </c>
      <c r="C5" s="10">
        <v>1.879999999999999</v>
      </c>
      <c r="D5" s="10">
        <v>0.89000000000000057</v>
      </c>
      <c r="E5" s="10">
        <v>1.2600000000000016</v>
      </c>
    </row>
    <row r="6" spans="1:5" x14ac:dyDescent="0.35">
      <c r="A6" s="15">
        <v>5</v>
      </c>
      <c r="B6" s="10">
        <v>1.7300000000000004</v>
      </c>
      <c r="C6" s="10">
        <v>3.24</v>
      </c>
      <c r="D6" s="10">
        <v>1.5999999999999996</v>
      </c>
      <c r="E6" s="10">
        <v>2.0100000000000016</v>
      </c>
    </row>
    <row r="7" spans="1:5" x14ac:dyDescent="0.35">
      <c r="A7" s="15">
        <v>6</v>
      </c>
      <c r="B7" s="10">
        <v>2.169999999999999</v>
      </c>
      <c r="C7" s="10">
        <v>1.1300000000000008</v>
      </c>
      <c r="D7" s="10">
        <v>1.6099999999999994</v>
      </c>
      <c r="E7" s="10">
        <v>1.8599999999999977</v>
      </c>
    </row>
    <row r="8" spans="1:5" x14ac:dyDescent="0.35">
      <c r="A8" s="15">
        <v>7</v>
      </c>
      <c r="B8" s="10">
        <v>0.9399999999999995</v>
      </c>
      <c r="C8" s="10">
        <v>0.64999999999999858</v>
      </c>
      <c r="D8" s="10">
        <v>1.5499999999999989</v>
      </c>
      <c r="E8" s="10">
        <v>1.490000000000002</v>
      </c>
    </row>
    <row r="9" spans="1:5" x14ac:dyDescent="0.35">
      <c r="A9" s="15">
        <v>8</v>
      </c>
      <c r="B9" s="10">
        <v>1.17</v>
      </c>
      <c r="C9" s="10">
        <v>1.0999999999999996</v>
      </c>
      <c r="D9" s="10">
        <v>0.4399999999999995</v>
      </c>
      <c r="E9" s="10">
        <v>0.69000000000000128</v>
      </c>
    </row>
    <row r="11" spans="1:5" x14ac:dyDescent="0.35">
      <c r="A11" s="10" t="s">
        <v>1</v>
      </c>
      <c r="B11" s="10">
        <f>AVERAGE(B2:B9)</f>
        <v>1.4099999999999997</v>
      </c>
      <c r="C11" s="10">
        <f t="shared" ref="C11:E11" si="0">AVERAGE(C2:C9)</f>
        <v>1.48</v>
      </c>
      <c r="D11" s="10">
        <f t="shared" si="0"/>
        <v>1.1062499999999997</v>
      </c>
      <c r="E11" s="10">
        <f t="shared" si="0"/>
        <v>1.3050000000000004</v>
      </c>
    </row>
    <row r="12" spans="1:5" x14ac:dyDescent="0.35">
      <c r="A12" s="10" t="s">
        <v>23</v>
      </c>
      <c r="B12" s="10">
        <f>STDEV(B2:B9)/SQRT(8)</f>
        <v>0.20605997739909221</v>
      </c>
      <c r="C12" s="10">
        <f t="shared" ref="C12:E12" si="1">STDEV(C2:C9)/SQRT(8)</f>
        <v>0.28855551582717293</v>
      </c>
      <c r="D12" s="10">
        <f t="shared" si="1"/>
        <v>0.16593821462046818</v>
      </c>
      <c r="E12" s="10">
        <f t="shared" si="1"/>
        <v>0.17694833790040046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sqref="A1:E9"/>
    </sheetView>
  </sheetViews>
  <sheetFormatPr defaultColWidth="9.1796875" defaultRowHeight="14.5" x14ac:dyDescent="0.35"/>
  <cols>
    <col min="1" max="16384" width="9.1796875" style="7"/>
  </cols>
  <sheetData>
    <row r="1" spans="1:5" x14ac:dyDescent="0.35">
      <c r="A1" s="22" t="s">
        <v>0</v>
      </c>
      <c r="B1" s="22">
        <v>15</v>
      </c>
      <c r="C1" s="22">
        <v>22</v>
      </c>
      <c r="D1" s="22">
        <v>30</v>
      </c>
      <c r="E1" s="22">
        <v>45</v>
      </c>
    </row>
    <row r="2" spans="1:5" x14ac:dyDescent="0.35">
      <c r="A2" s="10">
        <v>1</v>
      </c>
      <c r="B2" s="10">
        <v>7</v>
      </c>
      <c r="C2" s="10">
        <v>4</v>
      </c>
      <c r="D2" s="10">
        <v>7</v>
      </c>
      <c r="E2" s="10">
        <v>5</v>
      </c>
    </row>
    <row r="3" spans="1:5" x14ac:dyDescent="0.35">
      <c r="A3" s="10">
        <v>2</v>
      </c>
      <c r="B3" s="10">
        <v>7</v>
      </c>
      <c r="C3" s="10">
        <v>9</v>
      </c>
      <c r="D3" s="10">
        <v>8</v>
      </c>
      <c r="E3" s="10">
        <v>9</v>
      </c>
    </row>
    <row r="4" spans="1:5" x14ac:dyDescent="0.35">
      <c r="A4" s="10">
        <v>3</v>
      </c>
      <c r="B4" s="10">
        <v>7</v>
      </c>
      <c r="C4" s="10">
        <v>7</v>
      </c>
      <c r="D4" s="10">
        <v>6</v>
      </c>
      <c r="E4" s="10">
        <v>7</v>
      </c>
    </row>
    <row r="5" spans="1:5" x14ac:dyDescent="0.35">
      <c r="A5" s="10">
        <v>4</v>
      </c>
      <c r="B5" s="10">
        <v>3</v>
      </c>
      <c r="C5" s="10">
        <v>5</v>
      </c>
      <c r="D5" s="10">
        <v>5</v>
      </c>
      <c r="E5" s="10">
        <v>7</v>
      </c>
    </row>
    <row r="6" spans="1:5" x14ac:dyDescent="0.35">
      <c r="A6" s="10">
        <v>5</v>
      </c>
      <c r="B6" s="10">
        <v>7</v>
      </c>
      <c r="C6" s="10">
        <v>7</v>
      </c>
      <c r="D6" s="10">
        <v>5</v>
      </c>
      <c r="E6" s="10">
        <v>9</v>
      </c>
    </row>
    <row r="7" spans="1:5" x14ac:dyDescent="0.35">
      <c r="A7" s="10">
        <v>6</v>
      </c>
      <c r="B7" s="10">
        <v>6</v>
      </c>
      <c r="C7" s="10">
        <v>6</v>
      </c>
      <c r="D7" s="10">
        <v>7</v>
      </c>
      <c r="E7" s="10">
        <v>6</v>
      </c>
    </row>
    <row r="8" spans="1:5" x14ac:dyDescent="0.35">
      <c r="A8" s="10">
        <v>7</v>
      </c>
      <c r="B8" s="10">
        <v>6</v>
      </c>
      <c r="C8" s="10">
        <v>7</v>
      </c>
      <c r="D8" s="10">
        <v>6</v>
      </c>
      <c r="E8" s="10">
        <v>4</v>
      </c>
    </row>
    <row r="9" spans="1:5" x14ac:dyDescent="0.35">
      <c r="A9" s="10">
        <v>8</v>
      </c>
      <c r="B9" s="10">
        <v>5</v>
      </c>
      <c r="C9" s="10">
        <v>5</v>
      </c>
      <c r="D9" s="10">
        <v>7</v>
      </c>
      <c r="E9" s="13">
        <v>7</v>
      </c>
    </row>
    <row r="12" spans="1:5" x14ac:dyDescent="0.35">
      <c r="A12" s="7" t="s">
        <v>1</v>
      </c>
      <c r="B12" s="7">
        <f>AVERAGE(B2:B9)</f>
        <v>6</v>
      </c>
      <c r="C12" s="7">
        <f t="shared" ref="C12:E12" si="0">AVERAGE(C2:C9)</f>
        <v>6.25</v>
      </c>
      <c r="D12" s="7">
        <f t="shared" si="0"/>
        <v>6.375</v>
      </c>
      <c r="E12" s="7">
        <f t="shared" si="0"/>
        <v>6.75</v>
      </c>
    </row>
    <row r="13" spans="1:5" x14ac:dyDescent="0.35">
      <c r="A13" s="7" t="s">
        <v>24</v>
      </c>
      <c r="B13" s="7">
        <f>STDEV(B2:B9)/SQRT(8)</f>
        <v>0.5</v>
      </c>
      <c r="C13" s="7">
        <f t="shared" ref="C13:E13" si="1">STDEV(C2:C9)/SQRT(8)</f>
        <v>0.55901699437494745</v>
      </c>
      <c r="D13" s="7">
        <f t="shared" si="1"/>
        <v>0.37499999999999994</v>
      </c>
      <c r="E13" s="7">
        <f t="shared" si="1"/>
        <v>0.61961969903205261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mcc_expt1</vt:lpstr>
      <vt:lpstr>mcc_expt2</vt:lpstr>
      <vt:lpstr>mcc_expt2b</vt:lpstr>
      <vt:lpstr>mcc_expt3</vt:lpstr>
      <vt:lpstr>FPS (30-90)</vt:lpstr>
      <vt:lpstr>FPS (10-30)</vt:lpstr>
      <vt:lpstr>FPS summary</vt:lpstr>
      <vt:lpstr>peanutbutter</vt:lpstr>
      <vt:lpstr>chow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Rig</dc:creator>
  <cp:lastModifiedBy>jaimeHP</cp:lastModifiedBy>
  <dcterms:created xsi:type="dcterms:W3CDTF">2018-11-16T13:38:04Z</dcterms:created>
  <dcterms:modified xsi:type="dcterms:W3CDTF">2019-01-17T05:47:43Z</dcterms:modified>
</cp:coreProperties>
</file>